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1"/>
  <workbookPr/>
  <mc:AlternateContent xmlns:mc="http://schemas.openxmlformats.org/markup-compatibility/2006">
    <mc:Choice Requires="x15">
      <x15ac:absPath xmlns:x15ac="http://schemas.microsoft.com/office/spreadsheetml/2010/11/ac" url="S:\CPL\1- CPL\6 - 2020\16- PREGÕES\1- PREGÕES EM ANDAMENTO\PREGÃO 03.2020 - VIGILÂNCIA\Edital para publicação\"/>
    </mc:Choice>
  </mc:AlternateContent>
  <xr:revisionPtr revIDLastSave="0" documentId="8_{1314FA86-6A28-4C80-83C6-EC0768BD755B}" xr6:coauthVersionLast="36" xr6:coauthVersionMax="36" xr10:uidLastSave="{00000000-0000-0000-0000-000000000000}"/>
  <bookViews>
    <workbookView xWindow="0" yWindow="0" windowWidth="28800" windowHeight="13020" tabRatio="987" activeTab="3" xr2:uid="{00000000-000D-0000-FFFF-FFFF00000000}"/>
  </bookViews>
  <sheets>
    <sheet name="PROPOSTA RESUMO" sheetId="7" r:id="rId1"/>
    <sheet name="INSUMOS" sheetId="14" r:id="rId2"/>
    <sheet name="12X36 DIURNO - RB" sheetId="9" r:id="rId3"/>
    <sheet name="12X36 NOTURNO - RB" sheetId="15" r:id="rId4"/>
    <sheet name="44 HR  SEMANAIS - RB" sheetId="16" r:id="rId5"/>
    <sheet name="12X36 DIURNO - EPA" sheetId="23" r:id="rId6"/>
    <sheet name="12X36 NOTURNO - EPA" sheetId="24" r:id="rId7"/>
    <sheet name="12X36 DIURNO - CZS" sheetId="25" r:id="rId8"/>
    <sheet name="12X36 NOTURNO - CZS (2)" sheetId="30" r:id="rId9"/>
    <sheet name="12X36 DIURNO - CZS BALSA" sheetId="28" r:id="rId10"/>
    <sheet name="12X36 NOTURNO - CZS BALSA" sheetId="27" r:id="rId11"/>
  </sheets>
  <definedNames>
    <definedName name="_xlnm.Print_Area" localSheetId="7">'12X36 DIURNO - CZS'!$A$1:$I$147</definedName>
    <definedName name="_xlnm.Print_Area" localSheetId="9">'12X36 DIURNO - CZS BALSA'!$A$1:$I$147</definedName>
    <definedName name="_xlnm.Print_Area" localSheetId="5">'12X36 DIURNO - EPA'!$A$1:$I$147</definedName>
    <definedName name="_xlnm.Print_Area" localSheetId="2">'12X36 DIURNO - RB'!$A$1:$I$147</definedName>
    <definedName name="_xlnm.Print_Area" localSheetId="8">'12X36 NOTURNO - CZS (2)'!$A$1:$I$148</definedName>
    <definedName name="_xlnm.Print_Area" localSheetId="10">'12X36 NOTURNO - CZS BALSA'!$A$1:$I$148</definedName>
    <definedName name="_xlnm.Print_Area" localSheetId="6">'12X36 NOTURNO - EPA'!$A$1:$I$148</definedName>
    <definedName name="_xlnm.Print_Area" localSheetId="3">'12X36 NOTURNO - RB'!$A$1:$I$148</definedName>
    <definedName name="_xlnm.Print_Area" localSheetId="4">'44 HR  SEMANAIS - RB'!$A$1:$I$148</definedName>
    <definedName name="_xlnm.Print_Area" localSheetId="1">INSUMOS!$A$1:$H$46</definedName>
    <definedName name="_xlnm.Print_Area" localSheetId="0">'PROPOSTA RESUMO'!$A$1:$H$49</definedName>
    <definedName name="ARMAM.">INSUMOS!$G$30</definedName>
    <definedName name="EQUIP">INSUMOS!$G$45</definedName>
    <definedName name="UNIF">INSUMOS!$G$21</definedName>
  </definedNames>
  <calcPr calcId="191029" fullPrecision="0"/>
</workbook>
</file>

<file path=xl/calcChain.xml><?xml version="1.0" encoding="utf-8"?>
<calcChain xmlns="http://schemas.openxmlformats.org/spreadsheetml/2006/main">
  <c r="I52" i="27" l="1"/>
  <c r="I52" i="28"/>
  <c r="I52" i="30"/>
  <c r="I52" i="25"/>
  <c r="I52" i="24"/>
  <c r="I52" i="23"/>
  <c r="I52" i="16"/>
  <c r="I52" i="15"/>
  <c r="I52" i="9"/>
  <c r="I61" i="9" s="1"/>
  <c r="H117" i="30" l="1"/>
  <c r="H88" i="30"/>
  <c r="H87" i="30"/>
  <c r="H86" i="30"/>
  <c r="H74" i="30"/>
  <c r="H71" i="30"/>
  <c r="I61" i="30"/>
  <c r="I66" i="30" s="1"/>
  <c r="H49" i="30"/>
  <c r="H75" i="30" s="1"/>
  <c r="H35" i="30"/>
  <c r="H84" i="30" s="1"/>
  <c r="I24" i="30"/>
  <c r="H117" i="28"/>
  <c r="H88" i="28"/>
  <c r="H87" i="28"/>
  <c r="H86" i="28"/>
  <c r="H84" i="28"/>
  <c r="H74" i="28"/>
  <c r="H71" i="28"/>
  <c r="I61" i="28"/>
  <c r="I66" i="28" s="1"/>
  <c r="H49" i="28"/>
  <c r="H75" i="28" s="1"/>
  <c r="H35" i="28"/>
  <c r="I24" i="28"/>
  <c r="I29" i="28" s="1"/>
  <c r="H117" i="27"/>
  <c r="H88" i="27"/>
  <c r="H87" i="27"/>
  <c r="H86" i="27"/>
  <c r="H74" i="27"/>
  <c r="H71" i="27"/>
  <c r="I61" i="27"/>
  <c r="I66" i="27" s="1"/>
  <c r="H49" i="27"/>
  <c r="H75" i="27" s="1"/>
  <c r="H35" i="27"/>
  <c r="H84" i="27" s="1"/>
  <c r="I24" i="27"/>
  <c r="H117" i="25"/>
  <c r="H88" i="25"/>
  <c r="H87" i="25"/>
  <c r="H86" i="25"/>
  <c r="H74" i="25"/>
  <c r="H71" i="25"/>
  <c r="I61" i="25"/>
  <c r="I66" i="25" s="1"/>
  <c r="H49" i="25"/>
  <c r="H75" i="25" s="1"/>
  <c r="H35" i="25"/>
  <c r="H84" i="25" s="1"/>
  <c r="I24" i="25"/>
  <c r="I29" i="25" s="1"/>
  <c r="H117" i="24"/>
  <c r="H88" i="24"/>
  <c r="H87" i="24"/>
  <c r="H86" i="24"/>
  <c r="H74" i="24"/>
  <c r="H71" i="24"/>
  <c r="I61" i="24"/>
  <c r="I66" i="24" s="1"/>
  <c r="H49" i="24"/>
  <c r="H75" i="24" s="1"/>
  <c r="H35" i="24"/>
  <c r="H84" i="24" s="1"/>
  <c r="I24" i="24"/>
  <c r="I27" i="24" s="1"/>
  <c r="H117" i="23"/>
  <c r="H88" i="23"/>
  <c r="H87" i="23"/>
  <c r="H86" i="23"/>
  <c r="H75" i="23"/>
  <c r="H74" i="23"/>
  <c r="H71" i="23"/>
  <c r="I61" i="23"/>
  <c r="I66" i="23" s="1"/>
  <c r="H49" i="23"/>
  <c r="H35" i="23"/>
  <c r="H84" i="23" s="1"/>
  <c r="I24" i="23"/>
  <c r="I29" i="23" s="1"/>
  <c r="I26" i="30" l="1"/>
  <c r="I27" i="30"/>
  <c r="I127" i="28"/>
  <c r="I78" i="28"/>
  <c r="I34" i="28"/>
  <c r="I107" i="28"/>
  <c r="I36" i="28"/>
  <c r="I33" i="28"/>
  <c r="I27" i="27"/>
  <c r="I29" i="27" s="1"/>
  <c r="I26" i="27"/>
  <c r="I127" i="25"/>
  <c r="I78" i="25"/>
  <c r="I34" i="25"/>
  <c r="I107" i="25"/>
  <c r="I36" i="25"/>
  <c r="I33" i="25"/>
  <c r="I26" i="24"/>
  <c r="I29" i="24" s="1"/>
  <c r="I78" i="23"/>
  <c r="I34" i="23"/>
  <c r="I36" i="23"/>
  <c r="I33" i="23"/>
  <c r="I127" i="23"/>
  <c r="I107" i="23"/>
  <c r="H74" i="16"/>
  <c r="H71" i="16"/>
  <c r="I29" i="30" l="1"/>
  <c r="I107" i="30"/>
  <c r="I127" i="30"/>
  <c r="I36" i="30"/>
  <c r="I78" i="30"/>
  <c r="I34" i="30"/>
  <c r="I33" i="30"/>
  <c r="I35" i="30" s="1"/>
  <c r="I35" i="28"/>
  <c r="I78" i="27"/>
  <c r="I34" i="27"/>
  <c r="I33" i="27"/>
  <c r="I35" i="27" s="1"/>
  <c r="I127" i="27"/>
  <c r="I107" i="27"/>
  <c r="I36" i="27"/>
  <c r="I35" i="25"/>
  <c r="I127" i="24"/>
  <c r="I78" i="24"/>
  <c r="I34" i="24"/>
  <c r="I107" i="24"/>
  <c r="I36" i="24"/>
  <c r="I33" i="24"/>
  <c r="I35" i="23"/>
  <c r="H74" i="15"/>
  <c r="H71" i="9"/>
  <c r="I35" i="24" l="1"/>
  <c r="I37" i="24" s="1"/>
  <c r="I38" i="24" s="1"/>
  <c r="I64" i="30"/>
  <c r="I37" i="30"/>
  <c r="I38" i="30"/>
  <c r="I64" i="28"/>
  <c r="I37" i="28"/>
  <c r="I38" i="28" s="1"/>
  <c r="I64" i="27"/>
  <c r="I37" i="27"/>
  <c r="I38" i="27" s="1"/>
  <c r="I64" i="25"/>
  <c r="I37" i="25"/>
  <c r="I38" i="25" s="1"/>
  <c r="I64" i="23"/>
  <c r="I37" i="23"/>
  <c r="I38" i="23" s="1"/>
  <c r="H71" i="15"/>
  <c r="I24" i="15"/>
  <c r="I64" i="24" l="1"/>
  <c r="I76" i="30"/>
  <c r="I45" i="30"/>
  <c r="I41" i="30"/>
  <c r="I74" i="30"/>
  <c r="I75" i="30" s="1"/>
  <c r="I46" i="30"/>
  <c r="I42" i="30"/>
  <c r="I73" i="30"/>
  <c r="I48" i="30"/>
  <c r="I44" i="30"/>
  <c r="I71" i="30"/>
  <c r="I47" i="30"/>
  <c r="I43" i="30"/>
  <c r="I76" i="28"/>
  <c r="I45" i="28"/>
  <c r="I41" i="28"/>
  <c r="I43" i="28"/>
  <c r="I73" i="28"/>
  <c r="I48" i="28"/>
  <c r="I44" i="28"/>
  <c r="I47" i="28"/>
  <c r="I74" i="28"/>
  <c r="I75" i="28" s="1"/>
  <c r="I71" i="28"/>
  <c r="I46" i="28"/>
  <c r="I42" i="28"/>
  <c r="I76" i="27"/>
  <c r="I45" i="27"/>
  <c r="I41" i="27"/>
  <c r="I47" i="27"/>
  <c r="I43" i="27"/>
  <c r="I71" i="27"/>
  <c r="I42" i="27"/>
  <c r="I73" i="27"/>
  <c r="I48" i="27"/>
  <c r="I44" i="27"/>
  <c r="I74" i="27"/>
  <c r="I75" i="27" s="1"/>
  <c r="I46" i="27"/>
  <c r="I76" i="25"/>
  <c r="I45" i="25"/>
  <c r="I41" i="25"/>
  <c r="I73" i="25"/>
  <c r="I48" i="25"/>
  <c r="I44" i="25"/>
  <c r="I47" i="25"/>
  <c r="I43" i="25"/>
  <c r="I74" i="25"/>
  <c r="I75" i="25" s="1"/>
  <c r="I71" i="25"/>
  <c r="I46" i="25"/>
  <c r="I42" i="25"/>
  <c r="I73" i="24"/>
  <c r="I48" i="24"/>
  <c r="I44" i="24"/>
  <c r="I47" i="24"/>
  <c r="I43" i="24"/>
  <c r="I46" i="24"/>
  <c r="I42" i="24"/>
  <c r="I76" i="24"/>
  <c r="I45" i="24"/>
  <c r="I41" i="24"/>
  <c r="I74" i="24"/>
  <c r="I75" i="24" s="1"/>
  <c r="I71" i="24"/>
  <c r="I76" i="23"/>
  <c r="I45" i="23"/>
  <c r="I41" i="23"/>
  <c r="I73" i="23"/>
  <c r="I48" i="23"/>
  <c r="I44" i="23"/>
  <c r="I47" i="23"/>
  <c r="I43" i="23"/>
  <c r="I74" i="23"/>
  <c r="I75" i="23" s="1"/>
  <c r="I71" i="23"/>
  <c r="I46" i="23"/>
  <c r="I42" i="23"/>
  <c r="I26" i="15"/>
  <c r="I27" i="15"/>
  <c r="I49" i="24" l="1"/>
  <c r="I65" i="24" s="1"/>
  <c r="I67" i="24" s="1"/>
  <c r="I128" i="24" s="1"/>
  <c r="I72" i="30"/>
  <c r="I77" i="30" s="1"/>
  <c r="I49" i="30"/>
  <c r="I65" i="30" s="1"/>
  <c r="I67" i="30" s="1"/>
  <c r="I72" i="28"/>
  <c r="I77" i="28" s="1"/>
  <c r="I49" i="28"/>
  <c r="I65" i="28" s="1"/>
  <c r="I67" i="28" s="1"/>
  <c r="I72" i="27"/>
  <c r="I77" i="27"/>
  <c r="I49" i="27"/>
  <c r="I65" i="27" s="1"/>
  <c r="I67" i="27" s="1"/>
  <c r="I72" i="25"/>
  <c r="I77" i="25" s="1"/>
  <c r="I49" i="25"/>
  <c r="I65" i="25" s="1"/>
  <c r="I67" i="25" s="1"/>
  <c r="I72" i="24"/>
  <c r="I77" i="24" s="1"/>
  <c r="I49" i="23"/>
  <c r="I65" i="23" s="1"/>
  <c r="I67" i="23" s="1"/>
  <c r="I72" i="23"/>
  <c r="I77" i="23" s="1"/>
  <c r="I29" i="15"/>
  <c r="H88" i="9"/>
  <c r="I108" i="24" l="1"/>
  <c r="I79" i="24"/>
  <c r="I80" i="30"/>
  <c r="I109" i="30"/>
  <c r="I129" i="30"/>
  <c r="I128" i="30"/>
  <c r="I79" i="30"/>
  <c r="I81" i="30" s="1"/>
  <c r="I108" i="30"/>
  <c r="I80" i="28"/>
  <c r="I109" i="28"/>
  <c r="I129" i="28"/>
  <c r="I128" i="28"/>
  <c r="I79" i="28"/>
  <c r="I81" i="28" s="1"/>
  <c r="I108" i="28"/>
  <c r="I128" i="27"/>
  <c r="I108" i="27"/>
  <c r="I79" i="27"/>
  <c r="I80" i="27"/>
  <c r="I109" i="27"/>
  <c r="I129" i="27"/>
  <c r="I80" i="25"/>
  <c r="I109" i="25"/>
  <c r="I129" i="25"/>
  <c r="I128" i="25"/>
  <c r="I79" i="25"/>
  <c r="I108" i="25"/>
  <c r="I109" i="24"/>
  <c r="I129" i="24"/>
  <c r="I80" i="24"/>
  <c r="I128" i="23"/>
  <c r="I79" i="23"/>
  <c r="I108" i="23"/>
  <c r="I80" i="23"/>
  <c r="I109" i="23"/>
  <c r="I129" i="23"/>
  <c r="H74" i="9"/>
  <c r="I81" i="25" l="1"/>
  <c r="I81" i="24"/>
  <c r="I92" i="24" s="1"/>
  <c r="I93" i="24" s="1"/>
  <c r="I97" i="24" s="1"/>
  <c r="I92" i="30"/>
  <c r="I93" i="30" s="1"/>
  <c r="I97" i="30" s="1"/>
  <c r="I85" i="30"/>
  <c r="I87" i="30"/>
  <c r="I84" i="30"/>
  <c r="I86" i="30"/>
  <c r="I88" i="30"/>
  <c r="I92" i="28"/>
  <c r="I93" i="28" s="1"/>
  <c r="I97" i="28" s="1"/>
  <c r="I85" i="28"/>
  <c r="I86" i="28"/>
  <c r="I88" i="28"/>
  <c r="I87" i="28"/>
  <c r="I84" i="28"/>
  <c r="I81" i="27"/>
  <c r="I92" i="25"/>
  <c r="I93" i="25" s="1"/>
  <c r="I97" i="25" s="1"/>
  <c r="I85" i="25"/>
  <c r="I84" i="25"/>
  <c r="I87" i="25"/>
  <c r="I88" i="25"/>
  <c r="I86" i="25"/>
  <c r="I84" i="24"/>
  <c r="I81" i="23"/>
  <c r="F34" i="14"/>
  <c r="F33" i="14"/>
  <c r="I85" i="24" l="1"/>
  <c r="I86" i="24"/>
  <c r="I87" i="24"/>
  <c r="I88" i="24"/>
  <c r="I90" i="30"/>
  <c r="I96" i="30" s="1"/>
  <c r="I98" i="30" s="1"/>
  <c r="I90" i="28"/>
  <c r="I96" i="28" s="1"/>
  <c r="I98" i="28" s="1"/>
  <c r="I92" i="27"/>
  <c r="I93" i="27" s="1"/>
  <c r="I97" i="27" s="1"/>
  <c r="I85" i="27"/>
  <c r="I87" i="27"/>
  <c r="I86" i="27"/>
  <c r="I84" i="27"/>
  <c r="I88" i="27"/>
  <c r="I90" i="25"/>
  <c r="I96" i="25" s="1"/>
  <c r="I98" i="25" s="1"/>
  <c r="I92" i="23"/>
  <c r="I93" i="23" s="1"/>
  <c r="I97" i="23" s="1"/>
  <c r="I85" i="23"/>
  <c r="I88" i="23"/>
  <c r="I86" i="23"/>
  <c r="I87" i="23"/>
  <c r="I84" i="23"/>
  <c r="H117" i="16"/>
  <c r="H88" i="16"/>
  <c r="H87" i="16"/>
  <c r="H86" i="16"/>
  <c r="H49" i="16"/>
  <c r="H75" i="16" s="1"/>
  <c r="H35" i="16"/>
  <c r="H84" i="16" s="1"/>
  <c r="H117" i="15"/>
  <c r="H88" i="15"/>
  <c r="H87" i="15"/>
  <c r="H86" i="15"/>
  <c r="H49" i="15"/>
  <c r="H35" i="15"/>
  <c r="H84" i="15" s="1"/>
  <c r="I61" i="15"/>
  <c r="I66" i="15" s="1"/>
  <c r="I90" i="24" l="1"/>
  <c r="I96" i="24" s="1"/>
  <c r="I98" i="24" s="1"/>
  <c r="I110" i="24" s="1"/>
  <c r="I110" i="30"/>
  <c r="I130" i="30"/>
  <c r="I110" i="28"/>
  <c r="I130" i="28"/>
  <c r="I90" i="27"/>
  <c r="I96" i="27" s="1"/>
  <c r="I98" i="27" s="1"/>
  <c r="I110" i="25"/>
  <c r="I130" i="25"/>
  <c r="I90" i="23"/>
  <c r="I96" i="23" s="1"/>
  <c r="I98" i="23" s="1"/>
  <c r="H75" i="15"/>
  <c r="I61" i="16"/>
  <c r="I66" i="16" s="1"/>
  <c r="I24" i="16"/>
  <c r="I29" i="16" s="1"/>
  <c r="I130" i="24" l="1"/>
  <c r="I110" i="27"/>
  <c r="I130" i="27"/>
  <c r="I110" i="23"/>
  <c r="I130" i="23"/>
  <c r="I127" i="16"/>
  <c r="I36" i="16"/>
  <c r="I33" i="16"/>
  <c r="I78" i="16"/>
  <c r="I34" i="16"/>
  <c r="I107" i="16"/>
  <c r="I34" i="15" l="1"/>
  <c r="I107" i="15"/>
  <c r="I78" i="15"/>
  <c r="I127" i="15"/>
  <c r="I36" i="15"/>
  <c r="I33" i="15"/>
  <c r="I35" i="16"/>
  <c r="F13" i="14"/>
  <c r="G13" i="14" s="1"/>
  <c r="F14" i="14"/>
  <c r="G14" i="14" s="1"/>
  <c r="G23" i="14"/>
  <c r="F24" i="14"/>
  <c r="G24" i="14" s="1"/>
  <c r="F25" i="14"/>
  <c r="F37" i="14"/>
  <c r="G37" i="14" s="1"/>
  <c r="F38" i="14"/>
  <c r="G38" i="14" s="1"/>
  <c r="F41" i="14"/>
  <c r="G41" i="14" s="1"/>
  <c r="F42" i="14"/>
  <c r="G42" i="14" s="1"/>
  <c r="I35" i="15" l="1"/>
  <c r="I64" i="15" s="1"/>
  <c r="G25" i="14"/>
  <c r="F39" i="14"/>
  <c r="G39" i="14" s="1"/>
  <c r="F32" i="14"/>
  <c r="G32" i="14" s="1"/>
  <c r="F26" i="14"/>
  <c r="G26" i="14" s="1"/>
  <c r="F35" i="14"/>
  <c r="G35" i="14" s="1"/>
  <c r="G33" i="14"/>
  <c r="F15" i="14"/>
  <c r="G15" i="14" s="1"/>
  <c r="F40" i="14"/>
  <c r="G40" i="14" s="1"/>
  <c r="F36" i="14"/>
  <c r="G36" i="14" s="1"/>
  <c r="F17" i="14"/>
  <c r="G17" i="14" s="1"/>
  <c r="G34" i="14"/>
  <c r="F27" i="14"/>
  <c r="G27" i="14" s="1"/>
  <c r="F18" i="14"/>
  <c r="G18" i="14" s="1"/>
  <c r="I64" i="16"/>
  <c r="I37" i="16"/>
  <c r="I38" i="16" s="1"/>
  <c r="F16" i="14"/>
  <c r="G16" i="14" s="1"/>
  <c r="F12" i="14"/>
  <c r="G12" i="14" s="1"/>
  <c r="I76" i="16" l="1"/>
  <c r="I74" i="16"/>
  <c r="I75" i="16" s="1"/>
  <c r="I73" i="16"/>
  <c r="I71" i="16"/>
  <c r="I72" i="16" s="1"/>
  <c r="I37" i="15"/>
  <c r="I38" i="15" s="1"/>
  <c r="G28" i="14"/>
  <c r="G29" i="14" s="1"/>
  <c r="G30" i="14" s="1"/>
  <c r="G43" i="14"/>
  <c r="G44" i="14" s="1"/>
  <c r="G45" i="14" s="1"/>
  <c r="I46" i="16"/>
  <c r="I42" i="16"/>
  <c r="I45" i="16"/>
  <c r="I41" i="16"/>
  <c r="I47" i="16"/>
  <c r="I43" i="16"/>
  <c r="I48" i="16"/>
  <c r="I44" i="16"/>
  <c r="G19" i="14"/>
  <c r="G20" i="14" s="1"/>
  <c r="G21" i="14" s="1"/>
  <c r="I104" i="30" l="1"/>
  <c r="I104" i="25"/>
  <c r="I104" i="23"/>
  <c r="I104" i="27"/>
  <c r="I104" i="28"/>
  <c r="I104" i="24"/>
  <c r="I105" i="25"/>
  <c r="I105" i="30"/>
  <c r="I105" i="23"/>
  <c r="I105" i="24"/>
  <c r="I105" i="27"/>
  <c r="I105" i="28"/>
  <c r="I102" i="23"/>
  <c r="I106" i="23" s="1"/>
  <c r="I102" i="30"/>
  <c r="I106" i="30" s="1"/>
  <c r="I102" i="25"/>
  <c r="I106" i="25" s="1"/>
  <c r="I102" i="24"/>
  <c r="I102" i="27"/>
  <c r="I106" i="27" s="1"/>
  <c r="I102" i="28"/>
  <c r="I102" i="15"/>
  <c r="I74" i="15"/>
  <c r="I75" i="15" s="1"/>
  <c r="I71" i="15"/>
  <c r="I46" i="15"/>
  <c r="I73" i="15"/>
  <c r="I76" i="15"/>
  <c r="I48" i="15"/>
  <c r="I43" i="15"/>
  <c r="I47" i="15"/>
  <c r="I44" i="15"/>
  <c r="I45" i="15"/>
  <c r="I41" i="15"/>
  <c r="I42" i="15"/>
  <c r="I105" i="15"/>
  <c r="I105" i="9"/>
  <c r="I105" i="16"/>
  <c r="I104" i="15"/>
  <c r="I104" i="16"/>
  <c r="I104" i="9"/>
  <c r="I102" i="16"/>
  <c r="I102" i="9"/>
  <c r="I49" i="16"/>
  <c r="I65" i="16" s="1"/>
  <c r="I67" i="16" s="1"/>
  <c r="H117" i="9"/>
  <c r="H87" i="9"/>
  <c r="H86" i="9"/>
  <c r="H49" i="9"/>
  <c r="H75" i="9" s="1"/>
  <c r="H35" i="9"/>
  <c r="H84" i="9" s="1"/>
  <c r="I72" i="15" l="1"/>
  <c r="I106" i="24"/>
  <c r="I106" i="28"/>
  <c r="I131" i="28" s="1"/>
  <c r="I132" i="28" s="1"/>
  <c r="I131" i="24"/>
  <c r="I132" i="24" s="1"/>
  <c r="I115" i="24" s="1"/>
  <c r="I111" i="24"/>
  <c r="I112" i="24" s="1"/>
  <c r="I131" i="25"/>
  <c r="I132" i="25" s="1"/>
  <c r="I111" i="25"/>
  <c r="I112" i="25" s="1"/>
  <c r="I111" i="28"/>
  <c r="I112" i="28" s="1"/>
  <c r="I131" i="30"/>
  <c r="I132" i="30" s="1"/>
  <c r="I111" i="30"/>
  <c r="I112" i="30" s="1"/>
  <c r="I131" i="27"/>
  <c r="I132" i="27" s="1"/>
  <c r="I111" i="27"/>
  <c r="I112" i="27" s="1"/>
  <c r="I131" i="23"/>
  <c r="I132" i="23" s="1"/>
  <c r="I115" i="23" s="1"/>
  <c r="I111" i="23"/>
  <c r="I112" i="23" s="1"/>
  <c r="I49" i="15"/>
  <c r="I65" i="15" s="1"/>
  <c r="I67" i="15" s="1"/>
  <c r="I106" i="15"/>
  <c r="I111" i="15" s="1"/>
  <c r="I106" i="16"/>
  <c r="I79" i="16"/>
  <c r="I108" i="16"/>
  <c r="I128" i="16"/>
  <c r="I24" i="9"/>
  <c r="I29" i="9" s="1"/>
  <c r="I116" i="23" l="1"/>
  <c r="I134" i="23" s="1"/>
  <c r="I115" i="30"/>
  <c r="I116" i="30" s="1"/>
  <c r="I134" i="30" s="1"/>
  <c r="I115" i="25"/>
  <c r="I116" i="25" s="1"/>
  <c r="I134" i="25" s="1"/>
  <c r="I115" i="28"/>
  <c r="I116" i="28" s="1"/>
  <c r="I134" i="28" s="1"/>
  <c r="I115" i="27"/>
  <c r="I116" i="27" s="1"/>
  <c r="I134" i="27" s="1"/>
  <c r="I116" i="24"/>
  <c r="I134" i="24" s="1"/>
  <c r="I108" i="15"/>
  <c r="I77" i="15"/>
  <c r="I80" i="15" s="1"/>
  <c r="I79" i="15"/>
  <c r="I128" i="15"/>
  <c r="I66" i="9"/>
  <c r="I131" i="15"/>
  <c r="I131" i="16"/>
  <c r="I111" i="16"/>
  <c r="I77" i="16"/>
  <c r="I80" i="16" s="1"/>
  <c r="I81" i="16" s="1"/>
  <c r="I92" i="16" s="1"/>
  <c r="I34" i="9"/>
  <c r="I127" i="9"/>
  <c r="I107" i="9"/>
  <c r="I36" i="9"/>
  <c r="I33" i="9"/>
  <c r="I78" i="9"/>
  <c r="I121" i="25" l="1"/>
  <c r="B139" i="25"/>
  <c r="D139" i="25" s="1"/>
  <c r="H139" i="25" s="1"/>
  <c r="I119" i="25"/>
  <c r="I120" i="25"/>
  <c r="I121" i="27"/>
  <c r="B139" i="27"/>
  <c r="D139" i="27" s="1"/>
  <c r="H139" i="27" s="1"/>
  <c r="I120" i="27"/>
  <c r="I119" i="27"/>
  <c r="I120" i="28"/>
  <c r="B139" i="28"/>
  <c r="D139" i="28" s="1"/>
  <c r="H139" i="28" s="1"/>
  <c r="I119" i="28"/>
  <c r="I121" i="28"/>
  <c r="I119" i="24"/>
  <c r="I120" i="24"/>
  <c r="B139" i="24"/>
  <c r="D139" i="24" s="1"/>
  <c r="H139" i="24" s="1"/>
  <c r="I121" i="24"/>
  <c r="B139" i="30"/>
  <c r="D139" i="30" s="1"/>
  <c r="H139" i="30" s="1"/>
  <c r="I121" i="30"/>
  <c r="I120" i="30"/>
  <c r="I119" i="30"/>
  <c r="I119" i="23"/>
  <c r="I121" i="23"/>
  <c r="I120" i="23"/>
  <c r="B139" i="23"/>
  <c r="D139" i="23" s="1"/>
  <c r="H139" i="23" s="1"/>
  <c r="I81" i="15"/>
  <c r="I87" i="15" s="1"/>
  <c r="I129" i="15"/>
  <c r="I109" i="15"/>
  <c r="I129" i="16"/>
  <c r="I109" i="16"/>
  <c r="I85" i="16"/>
  <c r="I84" i="16"/>
  <c r="I88" i="16"/>
  <c r="I86" i="16"/>
  <c r="I87" i="16"/>
  <c r="I106" i="9"/>
  <c r="I111" i="9" s="1"/>
  <c r="I35" i="9"/>
  <c r="I37" i="9" s="1"/>
  <c r="I38" i="9" s="1"/>
  <c r="I117" i="27" l="1"/>
  <c r="I122" i="28"/>
  <c r="I133" i="28" s="1"/>
  <c r="I122" i="25"/>
  <c r="I133" i="25" s="1"/>
  <c r="I122" i="23"/>
  <c r="I133" i="23" s="1"/>
  <c r="I122" i="27"/>
  <c r="I133" i="27" s="1"/>
  <c r="F144" i="30"/>
  <c r="F143" i="30"/>
  <c r="F143" i="24"/>
  <c r="F144" i="24"/>
  <c r="I117" i="28"/>
  <c r="I117" i="25"/>
  <c r="I117" i="23"/>
  <c r="I117" i="30"/>
  <c r="I122" i="30"/>
  <c r="I133" i="30" s="1"/>
  <c r="F144" i="28"/>
  <c r="F143" i="28"/>
  <c r="F144" i="27"/>
  <c r="F143" i="27"/>
  <c r="F143" i="25"/>
  <c r="F144" i="25"/>
  <c r="F144" i="23"/>
  <c r="F143" i="23"/>
  <c r="I117" i="24"/>
  <c r="I122" i="24"/>
  <c r="I133" i="24" s="1"/>
  <c r="I71" i="9"/>
  <c r="I72" i="9" s="1"/>
  <c r="I74" i="9"/>
  <c r="I75" i="9" s="1"/>
  <c r="I73" i="9"/>
  <c r="I48" i="9"/>
  <c r="I76" i="9"/>
  <c r="I88" i="15"/>
  <c r="I84" i="15"/>
  <c r="I92" i="15"/>
  <c r="I93" i="15" s="1"/>
  <c r="I97" i="15" s="1"/>
  <c r="I86" i="15"/>
  <c r="I85" i="15"/>
  <c r="I64" i="9"/>
  <c r="I90" i="16"/>
  <c r="I93" i="16"/>
  <c r="I97" i="16" s="1"/>
  <c r="I131" i="9"/>
  <c r="I45" i="9"/>
  <c r="I43" i="9"/>
  <c r="I46" i="9"/>
  <c r="I42" i="9"/>
  <c r="I41" i="9"/>
  <c r="I44" i="9"/>
  <c r="I47" i="9"/>
  <c r="F145" i="23" l="1"/>
  <c r="G25" i="7"/>
  <c r="G27" i="7"/>
  <c r="H27" i="7" s="1"/>
  <c r="F145" i="25"/>
  <c r="G30" i="7"/>
  <c r="F145" i="27"/>
  <c r="G26" i="7"/>
  <c r="F145" i="24"/>
  <c r="F145" i="28"/>
  <c r="G29" i="7"/>
  <c r="F145" i="30"/>
  <c r="G28" i="7"/>
  <c r="I90" i="15"/>
  <c r="I96" i="15" s="1"/>
  <c r="I98" i="15" s="1"/>
  <c r="I110" i="15" s="1"/>
  <c r="I112" i="15" s="1"/>
  <c r="I96" i="16"/>
  <c r="I98" i="16" s="1"/>
  <c r="I49" i="9"/>
  <c r="I65" i="9" s="1"/>
  <c r="I67" i="9" s="1"/>
  <c r="I130" i="15" l="1"/>
  <c r="I132" i="15" s="1"/>
  <c r="I115" i="15" s="1"/>
  <c r="I130" i="16"/>
  <c r="I132" i="16" s="1"/>
  <c r="I115" i="16" s="1"/>
  <c r="I116" i="16" s="1"/>
  <c r="I134" i="16" s="1"/>
  <c r="I121" i="16" s="1"/>
  <c r="I110" i="16"/>
  <c r="I112" i="16" s="1"/>
  <c r="I108" i="9"/>
  <c r="I79" i="9"/>
  <c r="I128" i="9"/>
  <c r="I116" i="15" l="1"/>
  <c r="I134" i="15" s="1"/>
  <c r="I119" i="15" s="1"/>
  <c r="I77" i="9"/>
  <c r="I80" i="9" s="1"/>
  <c r="I81" i="9" s="1"/>
  <c r="I119" i="16"/>
  <c r="I120" i="16"/>
  <c r="B139" i="16"/>
  <c r="D139" i="16" s="1"/>
  <c r="H139" i="16" s="1"/>
  <c r="F144" i="16" s="1"/>
  <c r="F145" i="16" s="1"/>
  <c r="B139" i="15" l="1"/>
  <c r="D139" i="15" s="1"/>
  <c r="H139" i="15" s="1"/>
  <c r="F143" i="15" s="1"/>
  <c r="I120" i="15"/>
  <c r="I121" i="15"/>
  <c r="G24" i="7"/>
  <c r="H24" i="7" s="1"/>
  <c r="I129" i="9"/>
  <c r="I109" i="9"/>
  <c r="I122" i="16"/>
  <c r="I133" i="16" s="1"/>
  <c r="I117" i="16"/>
  <c r="F143" i="16"/>
  <c r="I85" i="9"/>
  <c r="I84" i="9"/>
  <c r="I92" i="9"/>
  <c r="I88" i="9"/>
  <c r="I87" i="9"/>
  <c r="I86" i="9"/>
  <c r="I117" i="15" l="1"/>
  <c r="I122" i="15"/>
  <c r="I133" i="15" s="1"/>
  <c r="F144" i="15"/>
  <c r="F145" i="15" s="1"/>
  <c r="H29" i="7"/>
  <c r="I93" i="9"/>
  <c r="I97" i="9" s="1"/>
  <c r="I90" i="9"/>
  <c r="I96" i="9" s="1"/>
  <c r="G23" i="7" l="1"/>
  <c r="H23" i="7" s="1"/>
  <c r="H26" i="7"/>
  <c r="H25" i="7"/>
  <c r="H28" i="7"/>
  <c r="I98" i="9"/>
  <c r="I110" i="9" s="1"/>
  <c r="I112" i="9" s="1"/>
  <c r="H30" i="7" l="1"/>
  <c r="I130" i="9"/>
  <c r="I132" i="9" s="1"/>
  <c r="I115" i="9" s="1"/>
  <c r="I116" i="9" s="1"/>
  <c r="I134" i="9" s="1"/>
  <c r="I121" i="9" s="1"/>
  <c r="I119" i="9" l="1"/>
  <c r="B139" i="9"/>
  <c r="D139" i="9" s="1"/>
  <c r="H139" i="9" s="1"/>
  <c r="F143" i="9" s="1"/>
  <c r="I120" i="9"/>
  <c r="I117" i="9" l="1"/>
  <c r="F144" i="9"/>
  <c r="G22" i="7" s="1"/>
  <c r="I122" i="9"/>
  <c r="I133" i="9" s="1"/>
  <c r="F145" i="9" l="1"/>
  <c r="H22" i="7"/>
  <c r="G31" i="7" l="1"/>
  <c r="H32" i="7" s="1"/>
  <c r="H31" i="7" l="1"/>
  <c r="H33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Rossicléia Ferreira Campos</author>
    <author>Janayra Saraiva Lopes</author>
    <author>Marcelo Hiroshi Yamamoto</author>
  </authors>
  <commentList>
    <comment ref="H33" authorId="0" shapeId="0" xr:uid="{00000000-0006-0000-0200-000001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 xr:uid="{00000000-0006-0000-0200-000002000000}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0" shapeId="0" xr:uid="{00000000-0006-0000-0200-000003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0" shapeId="0" xr:uid="{00000000-0006-0000-0200-000004000000}">
      <text>
        <r>
          <rPr>
            <b/>
            <sz val="10"/>
            <color indexed="81"/>
            <rFont val="Times New Roman"/>
            <family val="1"/>
          </rPr>
          <t>AVISO PRÉVIO INDENIZADO:</t>
        </r>
        <r>
          <rPr>
            <sz val="10"/>
            <color indexed="81"/>
            <rFont val="Times New Roman"/>
            <family val="1"/>
          </rPr>
          <t xml:space="preserve">
</t>
        </r>
        <r>
          <rPr>
            <b/>
            <sz val="10"/>
            <color indexed="81"/>
            <rFont val="Times New Roman"/>
            <family val="1"/>
          </rPr>
          <t>(1/12 x 5%) x 100 - ((1/12 x 0,7242) x 100 = 6,04% ao mês aplicado sobre a remuneração</t>
        </r>
        <r>
          <rPr>
            <sz val="10"/>
            <color indexed="81"/>
            <rFont val="Times New Roman"/>
            <family val="1"/>
          </rPr>
          <t xml:space="preserve">
1= O aviso prévio integral da remuneração, com desligamento imediato do empregado.
12= rateio da remuneração em 12 meses.
</t>
        </r>
        <r>
          <rPr>
            <b/>
            <u/>
            <sz val="10"/>
            <color indexed="81"/>
            <rFont val="Times New Roman"/>
            <family val="1"/>
          </rPr>
          <t xml:space="preserve">72,42% cumprem aviso prévio (variável)= dado estatítico do caderno técnico de vigilância para Acre - Pode variar conforme realidade da empresa.
</t>
        </r>
        <r>
          <rPr>
            <sz val="10"/>
            <color indexed="81"/>
            <rFont val="Times New Roman"/>
            <family val="1"/>
          </rPr>
          <t>Aplicado sobre Remuneração + Férias + 13° salário</t>
        </r>
      </text>
    </comment>
    <comment ref="H73" authorId="0" shapeId="0" xr:uid="{00000000-0006-0000-0200-000005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1" shapeId="0" xr:uid="{00000000-0006-0000-0200-000006000000}">
      <text>
        <r>
          <rPr>
            <b/>
            <sz val="10"/>
            <color indexed="81"/>
            <rFont val="Times New Roman"/>
            <family val="1"/>
          </rPr>
          <t xml:space="preserve">AVISO PRÉVIO TRABALHADO
1° ano de contrato (cheio): (((7/30)/12)*100 = 1,944% ao mês
</t>
        </r>
        <r>
          <rPr>
            <sz val="10"/>
            <color indexed="81"/>
            <rFont val="Times New Roman"/>
            <family val="1"/>
          </rPr>
          <t xml:space="preserve">7 dias em 30 rateado em 12 meses multiplicado pela estatística cheia, nesse caso, 100%. 
Aplicado sobre Remuneração + Férias + 13° salário
Na Prorrogação será readequado. </t>
        </r>
      </text>
    </comment>
    <comment ref="H75" authorId="2" shapeId="0" xr:uid="{00000000-0006-0000-0200-000007000000}">
      <text>
        <r>
          <rPr>
            <b/>
            <sz val="9"/>
            <color indexed="81"/>
            <rFont val="Segoe UI"/>
            <family val="2"/>
          </rPr>
          <t xml:space="preserve">Total dos encargos do Submódulo 2.2 x Aviso Prévio Trabalhado Cheio </t>
        </r>
      </text>
    </comment>
    <comment ref="H76" authorId="0" shapeId="0" xr:uid="{00000000-0006-0000-0200-000008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O AVISO PRÉVIO TRABALHADO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0" shapeId="0" xr:uid="{00000000-0006-0000-0200-000009000000}">
      <text>
        <r>
          <rPr>
            <b/>
            <sz val="10"/>
            <color indexed="81"/>
            <rFont val="Times New Roman"/>
            <family val="1"/>
          </rPr>
          <t xml:space="preserve">13° + Férias e Adicional de Férias = 8,33% + 12,10% = 20,43% / 12 = 1,70
</t>
        </r>
        <r>
          <rPr>
            <sz val="10"/>
            <color indexed="81"/>
            <rFont val="Times New Roman"/>
            <family val="1"/>
          </rPr>
          <t xml:space="preserve">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0" shapeId="0" xr:uid="{00000000-0006-0000-0200-00000A000000}">
      <text>
        <r>
          <rPr>
            <b/>
            <sz val="10"/>
            <color indexed="81"/>
            <rFont val="Times New Roman"/>
            <family val="1"/>
          </rPr>
          <t xml:space="preserve">Ausências Legais
</t>
        </r>
        <r>
          <rPr>
            <sz val="10"/>
            <color indexed="81"/>
            <rFont val="Times New Roman"/>
            <family val="1"/>
          </rPr>
          <t xml:space="preserve">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6" authorId="0" shapeId="0" xr:uid="{00000000-0006-0000-0200-00000B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sz val="10"/>
            <color indexed="81"/>
            <rFont val="Times New Roman"/>
            <family val="1"/>
          </rPr>
          <t>0,02 ou 2% = estimativa do IBGE que 2% dos trabalhadores são pais no periodo de um ano.</t>
        </r>
        <r>
          <rPr>
            <sz val="10"/>
            <color indexed="81"/>
            <rFont val="Times New Roman"/>
            <family val="1"/>
          </rPr>
          <t xml:space="preserve">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 xr:uid="{00000000-0006-0000-0200-00000C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 xml:space="preserve">0,08 (8%) - Segundo IBGE 8% dos empregados (nivel) nacional sofrem acidente durante o ano (variavel conforme realidade da empresa). </t>
        </r>
      </text>
    </comment>
    <comment ref="H88" authorId="0" shapeId="0" xr:uid="{00000000-0006-0000-0200-00000D000000}">
      <text>
        <r>
          <rPr>
            <b/>
            <sz val="10"/>
            <color indexed="81"/>
            <rFont val="Times New Roman"/>
            <family val="1"/>
          </rPr>
          <t>Afastamento Maternidade
0,121*0,03*((4/12)) = 0,12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 (variável) (conforme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1" shapeId="0" xr:uid="{00000000-0006-0000-0200-00000E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1" shapeId="0" xr:uid="{00000000-0006-0000-0200-00000F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0" shapeId="0" xr:uid="{00000000-0006-0000-0200-000010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</t>
        </r>
        <r>
          <rPr>
            <b/>
            <sz val="10"/>
            <color indexed="81"/>
            <rFont val="Times New Roman"/>
            <family val="1"/>
          </rPr>
          <t>CÁLCULO POR DENTRO</t>
        </r>
        <r>
          <rPr>
            <sz val="10"/>
            <color indexed="81"/>
            <rFont val="Times New Roman"/>
            <family val="1"/>
          </rPr>
          <t xml:space="preserve">" 
</t>
        </r>
        <r>
          <rPr>
            <b/>
            <sz val="10"/>
            <color indexed="81"/>
            <rFont val="Times New Roman"/>
            <family val="1"/>
          </rPr>
          <t>FÓRMULA:</t>
        </r>
        <r>
          <rPr>
            <sz val="10"/>
            <color indexed="81"/>
            <rFont val="Times New Roman"/>
            <family val="1"/>
          </rPr>
          <t xml:space="preserve"> 100-8,65/100 = 0,935
</t>
        </r>
        <r>
          <rPr>
            <b/>
            <sz val="10"/>
            <color indexed="81"/>
            <rFont val="Times New Roman"/>
            <family val="1"/>
          </rPr>
          <t>0,935 / FATURAMENTO =</t>
        </r>
        <r>
          <rPr>
            <sz val="10"/>
            <color indexed="81"/>
            <rFont val="Times New Roman"/>
            <family val="1"/>
          </rPr>
          <t xml:space="preserve"> VALOR SOBRE O QUAL SERÁ CALCULADO O PIS, A COFINS E O ISS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Marcelo Hiroshi Yamamoto</author>
    <author>Rossicléia Ferreira Campos</author>
    <author>Janayra Saraiva Lopes</author>
  </authors>
  <commentList>
    <comment ref="I26" authorId="0" shapeId="0" xr:uid="{00000000-0006-0000-0300-000001000000}">
      <text>
        <r>
          <rPr>
            <b/>
            <sz val="8"/>
            <color indexed="81"/>
            <rFont val="Times New Roman"/>
            <family val="1"/>
          </rPr>
          <t>Cálculo do Adicional Noturno (Caderno Técnico de Vigilância do Acre):</t>
        </r>
        <r>
          <rPr>
            <sz val="8"/>
            <color indexed="81"/>
            <rFont val="Times New Roman"/>
            <family val="1"/>
          </rPr>
          <t xml:space="preserve">
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“Art. 59-A. Em exceção ao disposto no art. 59 desta Consolidação, é facultado às partes, mediante acordo individual escrito, convenção coletiva ou acordo coletivo de trabalho, estabelecer horário de trabalho de doze horas seguidas por trinta e seis horas ininterruptas de descanso, observados ou indenizados os intervalos para repouso e alimentação.
Parágrafo único. A remuneração mensal pactuada pelo horário previsto no caput deste artigo abrange os pagamentos devidos pelo descanso semanal remunerado e pelo descanso em feriados, e serão considerados compensados os feriados e as prorrogações de trabalho noturno, quando houver, de que tratam o art. 70 e o § 5º do art. 73 desta Consolidação.
(...)
Art. 73. Salvo nos casos de revezamento semanal ou quinzenal, o trabalho noturno terá remuneração superior a do diurno e, para esse efeito, sua remuneração terá um acréscimo de 20 % (vinte por cento), pelo menos, sobre a hora diurna.
§ 1º A hora do trabalho noturno será computada como de 52 minutos e 30 segundos.
§ 2º Considera-se noturno, para os efeitos deste artigo, o trabalho executado entre as 22 horas de um dia e as 5 horas do dia seguinte. ”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</t>
        </r>
        <r>
          <rPr>
            <b/>
            <u/>
            <sz val="8"/>
            <color indexed="81"/>
            <rFont val="Times New Roman"/>
            <family val="1"/>
          </rPr>
          <t>7/12 horas, ou seja, em 58,33% da escala de 12 horas, é devido o pagamento de adicional noturno.</t>
        </r>
        <r>
          <rPr>
            <sz val="8"/>
            <color indexed="81"/>
            <rFont val="Times New Roman"/>
            <family val="1"/>
          </rPr>
          <t xml:space="preserve">
Percentual: Como não há previsão em CCT utiliza-se o disposto no art. 73 da CLT</t>
        </r>
        <r>
          <rPr>
            <sz val="8"/>
            <color indexed="81"/>
            <rFont val="Segoe UI"/>
            <family val="2"/>
          </rPr>
          <t xml:space="preserve">
O valor de adicional noturno: Base de Cálculo x Proporção x Percentual.
</t>
        </r>
      </text>
    </comment>
    <comment ref="I27" authorId="0" shapeId="0" xr:uid="{00000000-0006-0000-0300-000002000000}">
      <text>
        <r>
          <rPr>
            <b/>
            <sz val="7.5"/>
            <color indexed="81"/>
            <rFont val="Segoe UI"/>
            <family val="2"/>
          </rPr>
          <t>Cálculo da Hora Noturna Reduzida (Caderno Técnico de Vigilância do Acre):</t>
        </r>
        <r>
          <rPr>
            <sz val="7.5"/>
            <color indexed="81"/>
            <rFont val="Segoe UI"/>
            <family val="2"/>
          </rPr>
          <t xml:space="preserve">
Base de Cálculo: Salário base + Adicional de Periculosidade.
Proporção de Horas Noturnas Reduzidas: A título de pagamento adicional computa-se o pagamento de 1 hora noturna a mais, ou seja 52 min e 30 s.
Foi calculada a proporção da redução da hora noturna em percentual (60 minutos / 52,5 minutos = 114%) e aplicada tal porcentagem à duração da jornada noturna, normalmente, de 7 horas. </t>
        </r>
        <r>
          <rPr>
            <b/>
            <sz val="7.5"/>
            <color indexed="81"/>
            <rFont val="Segoe UI"/>
            <family val="2"/>
          </rPr>
          <t>Desta forma, haverá obrigatoriedade de pagamento adicional de 1/12 horas, ou seja, 8,33% da escala de 12 horas.</t>
        </r>
        <r>
          <rPr>
            <sz val="7.5"/>
            <color indexed="81"/>
            <rFont val="Segoe UI"/>
            <family val="2"/>
          </rPr>
          <t xml:space="preserve">
Alíquota: incidência do adicional noturno sobre o valor da hora → 1 + alíquota do adicional noturno.
O valor de adicional noturno: Base de Cálculo x Proporção x Alíquota.
</t>
        </r>
      </text>
    </comment>
    <comment ref="H33" authorId="1" shapeId="0" xr:uid="{00000000-0006-0000-0300-000003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2" shapeId="0" xr:uid="{00000000-0006-0000-0300-000004000000}">
      <text>
        <r>
          <rPr>
            <sz val="9"/>
            <color indexed="81"/>
            <rFont val="Tahoma"/>
            <family val="2"/>
          </rPr>
          <t xml:space="preserve">Cotação de Férias e Adicional de Férias do profissional titular, 
conforme item 14 do ANEXO XII da IN 5/17.
   </t>
        </r>
      </text>
    </comment>
    <comment ref="H43" authorId="1" shapeId="0" xr:uid="{00000000-0006-0000-0300-000005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1" shapeId="0" xr:uid="{00000000-0006-0000-0300-000006000000}">
      <text>
        <r>
          <rPr>
            <b/>
            <sz val="8"/>
            <color indexed="81"/>
            <rFont val="Times New Roman"/>
            <family val="1"/>
          </rPr>
          <t>AVISO PRÉVIO INDENIZADO:</t>
        </r>
        <r>
          <rPr>
            <sz val="8"/>
            <color indexed="81"/>
            <rFont val="Times New Roman"/>
            <family val="1"/>
          </rPr>
          <t xml:space="preserve">
</t>
        </r>
        <r>
          <rPr>
            <b/>
            <sz val="8"/>
            <color indexed="81"/>
            <rFont val="Times New Roman"/>
            <family val="1"/>
          </rPr>
          <t>(1/12 x 0,7242) x 100 = 6,04% ao mês aplicado sobre a remuneração</t>
        </r>
        <r>
          <rPr>
            <sz val="8"/>
            <color indexed="81"/>
            <rFont val="Times New Roman"/>
            <family val="1"/>
          </rPr>
          <t xml:space="preserve">
1= O aviso prévio integral da remuneração, com desligamento imediato do empregado.
12= rateio da remuneração em 12 meses.
</t>
        </r>
        <r>
          <rPr>
            <b/>
            <u/>
            <sz val="8"/>
            <color indexed="81"/>
            <rFont val="Times New Roman"/>
            <family val="1"/>
          </rPr>
          <t>72,42% cumprem aviso prévio (variável)= dado estatítico do caderno técnico de vigilância para Acre - Pode variar conforme realidade da empresa</t>
        </r>
        <r>
          <rPr>
            <sz val="8"/>
            <color indexed="81"/>
            <rFont val="Times New Roman"/>
            <family val="1"/>
          </rPr>
          <t xml:space="preserve">
Aplicado sobre Remuneração + Férias + 13° salário</t>
        </r>
      </text>
    </comment>
    <comment ref="H73" authorId="1" shapeId="0" xr:uid="{00000000-0006-0000-0300-000007000000}">
      <text>
        <r>
          <rPr>
            <b/>
            <sz val="8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8"/>
            <color indexed="81"/>
            <rFont val="Times New Roman"/>
            <family val="1"/>
          </rPr>
          <t>MULTA DO FGTS E CONTRIBUIÇÃO SOCIAL SOBRE AVISO PRÉVIO INDENIZADO
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2" shapeId="0" xr:uid="{00000000-0006-0000-0300-000008000000}">
      <text>
        <r>
          <rPr>
            <b/>
            <sz val="8"/>
            <color indexed="81"/>
            <rFont val="Times New Roman"/>
            <family val="1"/>
          </rPr>
          <t>AVISO PRÉVIO TRABALHADO</t>
        </r>
        <r>
          <rPr>
            <sz val="8"/>
            <color indexed="81"/>
            <rFont val="Times New Roman"/>
            <family val="1"/>
          </rPr>
          <t xml:space="preserve">
</t>
        </r>
        <r>
          <rPr>
            <b/>
            <sz val="8"/>
            <color indexed="81"/>
            <rFont val="Times New Roman"/>
            <family val="1"/>
          </rPr>
          <t>1° ano de contrato (cheio): (((7/30)/12)*100 = 1,944% ao mês</t>
        </r>
        <r>
          <rPr>
            <sz val="8"/>
            <color indexed="81"/>
            <rFont val="Times New Roman"/>
            <family val="1"/>
          </rPr>
          <t xml:space="preserve">
7 dias em 30 rateado em 12 meses multiplicado pela estatística cheia, nesse caso, 100%. 
Aplicado sobre Remuneração + Férias + 13° salário
Na Prorrogação será readequado. </t>
        </r>
      </text>
    </comment>
    <comment ref="H75" authorId="0" shapeId="0" xr:uid="{00000000-0006-0000-0300-000009000000}">
      <text>
        <r>
          <rPr>
            <sz val="8"/>
            <color indexed="81"/>
            <rFont val="Segoe UI"/>
            <family val="2"/>
          </rPr>
          <t>T</t>
        </r>
        <r>
          <rPr>
            <b/>
            <sz val="8"/>
            <color indexed="81"/>
            <rFont val="Segoe UI"/>
            <family val="2"/>
          </rPr>
          <t xml:space="preserve">otal dos encargos do Submódulo 2.2 x Aviso Prévio Trabalhado Cheio </t>
        </r>
      </text>
    </comment>
    <comment ref="H76" authorId="1" shapeId="0" xr:uid="{00000000-0006-0000-0300-00000A000000}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trabalhado: </t>
        </r>
        <r>
          <rPr>
            <sz val="8"/>
            <color indexed="81"/>
            <rFont val="Times New Roman"/>
            <family val="1"/>
          </rPr>
          <t xml:space="preserve">
MULTA DO FGTS E CONTRIBUIÇÃO SOCIAL SOBRE AVISO PRÉVIO INDENIZADO
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1" shapeId="0" xr:uid="{00000000-0006-0000-0300-00000B000000}">
      <text>
        <r>
          <rPr>
            <b/>
            <sz val="8"/>
            <color indexed="81"/>
            <rFont val="Times New Roman"/>
            <family val="1"/>
          </rPr>
          <t>13° + Férias e Adicional de Férias = 8,33% + 12,10% = 20,43% / 12 = 1,70%</t>
        </r>
        <r>
          <rPr>
            <sz val="8"/>
            <color indexed="81"/>
            <rFont val="Times New Roman"/>
            <family val="1"/>
          </rPr>
          <t xml:space="preserve">
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1" shapeId="0" xr:uid="{00000000-0006-0000-0300-00000C000000}">
      <text>
        <r>
          <rPr>
            <b/>
            <sz val="10"/>
            <color indexed="81"/>
            <rFont val="Times New Roman"/>
            <family val="1"/>
          </rPr>
          <t>Ausências Legais</t>
        </r>
        <r>
          <rPr>
            <sz val="10"/>
            <color indexed="81"/>
            <rFont val="Times New Roman"/>
            <family val="1"/>
          </rPr>
          <t xml:space="preserve">
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8"/>
            <color indexed="81"/>
            <rFont val="Arial"/>
            <family val="2"/>
          </rPr>
          <t xml:space="preserve">
</t>
        </r>
      </text>
    </comment>
    <comment ref="H86" authorId="1" shapeId="0" xr:uid="{00000000-0006-0000-0300-00000D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u/>
            <sz val="10"/>
            <color indexed="81"/>
            <rFont val="Times New Roman"/>
            <family val="1"/>
          </rPr>
          <t>0,02 ou 2% = estimativa do IBGE que 2% dos trabalhadores são pais no periodo de um ano. (variavel conforme realidade da empresa).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1" shapeId="0" xr:uid="{00000000-0006-0000-0300-00000E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>0,08 (8%) - Segundo IBGE 8% dos empregados (nivel) nacional sofrem acidente durante o ano. (variavel conforme realidade da empresa).</t>
        </r>
      </text>
    </comment>
    <comment ref="H88" authorId="1" shapeId="0" xr:uid="{00000000-0006-0000-0300-00000F000000}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ano. (variavel 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2" shapeId="0" xr:uid="{00000000-0006-0000-0300-000010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2" shapeId="0" xr:uid="{00000000-0006-0000-0300-000011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1" shapeId="0" xr:uid="{00000000-0006-0000-0300-000012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Rossicléia Ferreira Campos</author>
    <author>Janayra Saraiva Lopes</author>
    <author>Marcelo Hiroshi Yamamoto</author>
  </authors>
  <commentList>
    <comment ref="H33" authorId="0" shapeId="0" xr:uid="{00000000-0006-0000-0400-000001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 xr:uid="{00000000-0006-0000-0400-000002000000}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0" shapeId="0" xr:uid="{00000000-0006-0000-0400-000003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0" shapeId="0" xr:uid="{00000000-0006-0000-0400-000004000000}">
      <text>
        <r>
          <rPr>
            <b/>
            <sz val="10"/>
            <color indexed="81"/>
            <rFont val="Times New Roman"/>
            <family val="1"/>
          </rPr>
          <t xml:space="preserve">AVISO PRÉVIO INDENIZADO:
(1/12 x 0,7242) x 100 = 6,04% ao mês aplicado sobre a remuneração
</t>
        </r>
        <r>
          <rPr>
            <sz val="10"/>
            <color indexed="81"/>
            <rFont val="Times New Roman"/>
            <family val="1"/>
          </rPr>
          <t>1= O aviso prévio integral da remuneração, com desligamento imediato do empregado.
12= rateio da remuneração em 12 meses</t>
        </r>
        <r>
          <rPr>
            <b/>
            <sz val="10"/>
            <color indexed="81"/>
            <rFont val="Times New Roman"/>
            <family val="1"/>
          </rPr>
          <t xml:space="preserve">.
72,42% cumprem aviso prévio (variável)= dado estatítico do caderno técnico de vigilância para Acre - Pode variar conforme realidade da empresa.
</t>
        </r>
        <r>
          <rPr>
            <sz val="10"/>
            <color indexed="81"/>
            <rFont val="Times New Roman"/>
            <family val="1"/>
          </rPr>
          <t>Aplicado sobre Remuneração + Férias + 13° salário</t>
        </r>
      </text>
    </comment>
    <comment ref="H73" authorId="0" shapeId="0" xr:uid="{00000000-0006-0000-0400-000005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1" shapeId="0" xr:uid="{00000000-0006-0000-0400-000006000000}">
      <text>
        <r>
          <rPr>
            <b/>
            <sz val="10"/>
            <color indexed="81"/>
            <rFont val="Times New Roman"/>
            <family val="1"/>
          </rPr>
          <t xml:space="preserve">AVISO PRÉVIO TRABALHADO
1° ano de contrato (cheio): (((7/30)/12)*100 = 1,944% ao mês
</t>
        </r>
        <r>
          <rPr>
            <sz val="10"/>
            <color indexed="81"/>
            <rFont val="Times New Roman"/>
            <family val="1"/>
          </rPr>
          <t>7 dias em 30 rateado em 12 meses multiplicado pela estatística cheia, nesse caso, 100%. 
Aplicado sobre Remuneração + Férias + 13° salário
Na Prorrogação será readequado. 
Aplicado sobre Remuneração + Férias + 13° salário</t>
        </r>
      </text>
    </comment>
    <comment ref="H75" authorId="2" shapeId="0" xr:uid="{00000000-0006-0000-0400-000007000000}">
      <text>
        <r>
          <rPr>
            <b/>
            <sz val="9"/>
            <color indexed="81"/>
            <rFont val="Segoe UI"/>
            <family val="2"/>
          </rPr>
          <t xml:space="preserve">Total dos encargos do Submódulo 2.2 x Aviso Prévio Trabalhado Cheio </t>
        </r>
      </text>
    </comment>
    <comment ref="H76" authorId="0" shapeId="0" xr:uid="{00000000-0006-0000-0400-000008000000}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trabalhado: 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0" shapeId="0" xr:uid="{00000000-0006-0000-0400-000009000000}">
      <text>
        <r>
          <rPr>
            <b/>
            <sz val="10"/>
            <color indexed="81"/>
            <rFont val="Times New Roman"/>
            <family val="1"/>
          </rPr>
          <t xml:space="preserve">Férias
</t>
        </r>
        <r>
          <rPr>
            <sz val="10"/>
            <color indexed="81"/>
            <rFont val="Times New Roman"/>
            <family val="1"/>
          </rPr>
          <t xml:space="preserve">13° + Férias e Adicional de Férias = 8,33% + 12,10% = 20,43% / 12 = 1,70%
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0" shapeId="0" xr:uid="{00000000-0006-0000-0400-00000A000000}">
      <text>
        <r>
          <rPr>
            <b/>
            <sz val="10"/>
            <color indexed="81"/>
            <rFont val="Times New Roman"/>
            <family val="1"/>
          </rPr>
          <t xml:space="preserve">Ausências Legais
((2/30/12) x 100 = 0,556%
</t>
        </r>
        <r>
          <rPr>
            <sz val="10"/>
            <color indexed="81"/>
            <rFont val="Times New Roman"/>
            <family val="1"/>
          </rPr>
          <t>2 = Dados estatiticos do IBGE estima que cada empregado falta em média dois dias por ano.  (variavel conforme realidade da empresa).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6" authorId="0" shapeId="0" xr:uid="{00000000-0006-0000-0400-00000B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>((5/30/12) x 0,02 = 0,028%
5 dias de ausência
30 = Impacto sobre o mês
12 = Impacto diluido ao longo de 12 meses
0,02 ou 2% = estimativa do IBGE que 2% dos trabalhadores são pais no periodo de um ano.   (variavel conforme realidade da empresa).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 xr:uid="{00000000-0006-0000-0400-00000C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  (variavel conforme realidade da empresa).</t>
        </r>
      </text>
    </comment>
    <comment ref="H88" authorId="0" shapeId="0" xr:uid="{00000000-0006-0000-0400-00000D000000}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  (variavel conforme realidade da empresa).
(4/12) = custo provisionado pelo empregador para cobrir a reposição do substituto relativamente ás suas férias. </t>
        </r>
      </text>
    </comment>
    <comment ref="B115" authorId="1" shapeId="0" xr:uid="{00000000-0006-0000-0400-00000E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1" shapeId="0" xr:uid="{00000000-0006-0000-0400-00000F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0" shapeId="0" xr:uid="{00000000-0006-0000-0400-000010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Rossicléia Ferreira Campos</author>
    <author>Janayra Saraiva Lopes</author>
    <author>Marcelo Hiroshi Yamamoto</author>
  </authors>
  <commentList>
    <comment ref="H33" authorId="0" shapeId="0" xr:uid="{00000000-0006-0000-0500-000001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 xr:uid="{00000000-0006-0000-0500-000002000000}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0" shapeId="0" xr:uid="{00000000-0006-0000-0500-000003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0" shapeId="0" xr:uid="{00000000-0006-0000-0500-000004000000}">
      <text>
        <r>
          <rPr>
            <b/>
            <sz val="10"/>
            <color indexed="81"/>
            <rFont val="Times New Roman"/>
            <family val="1"/>
          </rPr>
          <t>AVISO PRÉVIO INDENIZADO:</t>
        </r>
        <r>
          <rPr>
            <sz val="10"/>
            <color indexed="81"/>
            <rFont val="Times New Roman"/>
            <family val="1"/>
          </rPr>
          <t xml:space="preserve">
</t>
        </r>
        <r>
          <rPr>
            <b/>
            <sz val="10"/>
            <color indexed="81"/>
            <rFont val="Times New Roman"/>
            <family val="1"/>
          </rPr>
          <t>(1/12 x 5%) x 100 - ((1/12 x 0,7242) x 100 = 6,04% ao mês aplicado sobre a remuneração</t>
        </r>
        <r>
          <rPr>
            <sz val="10"/>
            <color indexed="81"/>
            <rFont val="Times New Roman"/>
            <family val="1"/>
          </rPr>
          <t xml:space="preserve">
1= O aviso prévio integral da remuneração, com desligamento imediato do empregado.
12= rateio da remuneração em 12 meses.
</t>
        </r>
        <r>
          <rPr>
            <b/>
            <u/>
            <sz val="10"/>
            <color indexed="81"/>
            <rFont val="Times New Roman"/>
            <family val="1"/>
          </rPr>
          <t xml:space="preserve">72,42% cumprem aviso prévio (variável)= dado estatítico do caderno técnico de vigilância para Acre - Pode variar conforme realidade da empresa.
</t>
        </r>
        <r>
          <rPr>
            <sz val="10"/>
            <color indexed="81"/>
            <rFont val="Times New Roman"/>
            <family val="1"/>
          </rPr>
          <t>Aplicado sobre Remuneração + Férias + 13° salário</t>
        </r>
      </text>
    </comment>
    <comment ref="H73" authorId="0" shapeId="0" xr:uid="{00000000-0006-0000-0500-000005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1" shapeId="0" xr:uid="{00000000-0006-0000-0500-000006000000}">
      <text>
        <r>
          <rPr>
            <b/>
            <sz val="10"/>
            <color indexed="81"/>
            <rFont val="Times New Roman"/>
            <family val="1"/>
          </rPr>
          <t xml:space="preserve">AVISO PRÉVIO TRABALHADO
1° ano de contrato (cheio): (((7/30)/12)*100 = 1,944% ao mês
</t>
        </r>
        <r>
          <rPr>
            <sz val="10"/>
            <color indexed="81"/>
            <rFont val="Times New Roman"/>
            <family val="1"/>
          </rPr>
          <t xml:space="preserve">7 dias em 30 rateado em 12 meses multiplicado pela estatística cheia, nesse caso, 100%. 
Aplicado sobre Remuneração + Férias + 13° salário
Na Prorrogação será readequado. </t>
        </r>
      </text>
    </comment>
    <comment ref="H75" authorId="2" shapeId="0" xr:uid="{00000000-0006-0000-0500-000007000000}">
      <text>
        <r>
          <rPr>
            <b/>
            <sz val="9"/>
            <color indexed="81"/>
            <rFont val="Segoe UI"/>
            <family val="2"/>
          </rPr>
          <t xml:space="preserve">Total dos encargos do Submódulo 2.2 x Aviso Prévio Trabalhado Cheio </t>
        </r>
      </text>
    </comment>
    <comment ref="H76" authorId="0" shapeId="0" xr:uid="{00000000-0006-0000-0500-000008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O AVISO PRÉVIO TRABALHADO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0" shapeId="0" xr:uid="{00000000-0006-0000-0500-000009000000}">
      <text>
        <r>
          <rPr>
            <b/>
            <sz val="10"/>
            <color indexed="81"/>
            <rFont val="Times New Roman"/>
            <family val="1"/>
          </rPr>
          <t xml:space="preserve">13° + Férias e Adicional de Férias = 8,33% + 12,10% = 20,43% / 12 = 1,70
</t>
        </r>
        <r>
          <rPr>
            <sz val="10"/>
            <color indexed="81"/>
            <rFont val="Times New Roman"/>
            <family val="1"/>
          </rPr>
          <t xml:space="preserve">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0" shapeId="0" xr:uid="{00000000-0006-0000-0500-00000A000000}">
      <text>
        <r>
          <rPr>
            <b/>
            <sz val="10"/>
            <color indexed="81"/>
            <rFont val="Times New Roman"/>
            <family val="1"/>
          </rPr>
          <t xml:space="preserve">Ausências Legais
</t>
        </r>
        <r>
          <rPr>
            <sz val="10"/>
            <color indexed="81"/>
            <rFont val="Times New Roman"/>
            <family val="1"/>
          </rPr>
          <t xml:space="preserve">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6" authorId="0" shapeId="0" xr:uid="{00000000-0006-0000-0500-00000B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sz val="10"/>
            <color indexed="81"/>
            <rFont val="Times New Roman"/>
            <family val="1"/>
          </rPr>
          <t>0,02 ou 2% = estimativa do IBGE que 2% dos trabalhadores são pais no periodo de um ano.</t>
        </r>
        <r>
          <rPr>
            <sz val="10"/>
            <color indexed="81"/>
            <rFont val="Times New Roman"/>
            <family val="1"/>
          </rPr>
          <t xml:space="preserve">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 xr:uid="{00000000-0006-0000-0500-00000C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 xml:space="preserve">0,08 (8%) - Segundo IBGE 8% dos empregados (nivel) nacional sofrem acidente durante o ano (variavel conforme realidade da empresa). </t>
        </r>
      </text>
    </comment>
    <comment ref="H88" authorId="0" shapeId="0" xr:uid="{00000000-0006-0000-0500-00000D000000}">
      <text>
        <r>
          <rPr>
            <b/>
            <sz val="10"/>
            <color indexed="81"/>
            <rFont val="Times New Roman"/>
            <family val="1"/>
          </rPr>
          <t>Afastamento Maternidade
0,121*0,03*((4/12)) = 0,12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 (variável) (conforme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1" shapeId="0" xr:uid="{00000000-0006-0000-0500-00000E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1" shapeId="0" xr:uid="{00000000-0006-0000-0500-00000F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0" shapeId="0" xr:uid="{00000000-0006-0000-0500-000010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</t>
        </r>
        <r>
          <rPr>
            <b/>
            <sz val="10"/>
            <color indexed="81"/>
            <rFont val="Times New Roman"/>
            <family val="1"/>
          </rPr>
          <t>CÁLCULO POR DENTRO</t>
        </r>
        <r>
          <rPr>
            <sz val="10"/>
            <color indexed="81"/>
            <rFont val="Times New Roman"/>
            <family val="1"/>
          </rPr>
          <t xml:space="preserve">" 
</t>
        </r>
        <r>
          <rPr>
            <b/>
            <sz val="10"/>
            <color indexed="81"/>
            <rFont val="Times New Roman"/>
            <family val="1"/>
          </rPr>
          <t>FÓRMULA:</t>
        </r>
        <r>
          <rPr>
            <sz val="10"/>
            <color indexed="81"/>
            <rFont val="Times New Roman"/>
            <family val="1"/>
          </rPr>
          <t xml:space="preserve"> 100-8,65/100 = 0,935
</t>
        </r>
        <r>
          <rPr>
            <b/>
            <sz val="10"/>
            <color indexed="81"/>
            <rFont val="Times New Roman"/>
            <family val="1"/>
          </rPr>
          <t>0,935 / FATURAMENTO =</t>
        </r>
        <r>
          <rPr>
            <sz val="10"/>
            <color indexed="81"/>
            <rFont val="Times New Roman"/>
            <family val="1"/>
          </rPr>
          <t xml:space="preserve"> VALOR SOBRE O QUAL SERÁ CALCULADO O PIS, A COFINS E O ISS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Marcelo Hiroshi Yamamoto</author>
    <author>Rossicléia Ferreira Campos</author>
    <author>Janayra Saraiva Lopes</author>
  </authors>
  <commentList>
    <comment ref="I26" authorId="0" shapeId="0" xr:uid="{00000000-0006-0000-0600-000001000000}">
      <text>
        <r>
          <rPr>
            <b/>
            <sz val="8"/>
            <color indexed="81"/>
            <rFont val="Times New Roman"/>
            <family val="1"/>
          </rPr>
          <t>Cálculo do Adicional Noturno (Caderno Técnico de Vigilância do Acre):</t>
        </r>
        <r>
          <rPr>
            <sz val="8"/>
            <color indexed="81"/>
            <rFont val="Times New Roman"/>
            <family val="1"/>
          </rPr>
          <t xml:space="preserve">
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“Art. 59-A. Em exceção ao disposto no art. 59 desta Consolidação, é facultado às partes, mediante acordo individual escrito, convenção coletiva ou acordo coletivo de trabalho, estabelecer horário de trabalho de doze horas seguidas por trinta e seis horas ininterruptas de descanso, observados ou indenizados os intervalos para repouso e alimentação.
Parágrafo único. A remuneração mensal pactuada pelo horário previsto no caput deste artigo abrange os pagamentos devidos pelo descanso semanal remunerado e pelo descanso em feriados, e serão considerados compensados os feriados e as prorrogações de trabalho noturno, quando houver, de que tratam o art. 70 e o § 5º do art. 73 desta Consolidação.
(...)
Art. 73. Salvo nos casos de revezamento semanal ou quinzenal, o trabalho noturno terá remuneração superior a do diurno e, para esse efeito, sua remuneração terá um acréscimo de 20 % (vinte por cento), pelo menos, sobre a hora diurna.
§ 1º A hora do trabalho noturno será computada como de 52 minutos e 30 segundos.
§ 2º Considera-se noturno, para os efeitos deste artigo, o trabalho executado entre as 22 horas de um dia e as 5 horas do dia seguinte. ”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</t>
        </r>
        <r>
          <rPr>
            <b/>
            <u/>
            <sz val="8"/>
            <color indexed="81"/>
            <rFont val="Times New Roman"/>
            <family val="1"/>
          </rPr>
          <t>7/12 horas, ou seja, em 58,33% da escala de 12 horas, é devido o pagamento de adicional noturno.</t>
        </r>
        <r>
          <rPr>
            <sz val="8"/>
            <color indexed="81"/>
            <rFont val="Times New Roman"/>
            <family val="1"/>
          </rPr>
          <t xml:space="preserve">
Percentual: Como não há previsão em CCT utiliza-se o disposto no art. 73 da CLT</t>
        </r>
        <r>
          <rPr>
            <sz val="8"/>
            <color indexed="81"/>
            <rFont val="Segoe UI"/>
            <family val="2"/>
          </rPr>
          <t xml:space="preserve">
O valor de adicional noturno: Base de Cálculo x Proporção x Percentual.
</t>
        </r>
      </text>
    </comment>
    <comment ref="I27" authorId="0" shapeId="0" xr:uid="{00000000-0006-0000-0600-000002000000}">
      <text>
        <r>
          <rPr>
            <b/>
            <sz val="7.5"/>
            <color indexed="81"/>
            <rFont val="Segoe UI"/>
            <family val="2"/>
          </rPr>
          <t>Cálculo da Hora Noturna Reduzida (Caderno Técnico de Vigilância do Acre):</t>
        </r>
        <r>
          <rPr>
            <sz val="7.5"/>
            <color indexed="81"/>
            <rFont val="Segoe UI"/>
            <family val="2"/>
          </rPr>
          <t xml:space="preserve">
Base de Cálculo: Salário base + Adicional de Periculosidade.
Proporção de Horas Noturnas Reduzidas: A título de pagamento adicional computa-se o pagamento de 1 hora noturna a mais, ou seja 52 min e 30 s.
Foi calculada a proporção da redução da hora noturna em percentual (60 minutos / 52,5 minutos = 114%) e aplicada tal porcentagem à duração da jornada noturna, normalmente, de 7 horas. </t>
        </r>
        <r>
          <rPr>
            <b/>
            <sz val="7.5"/>
            <color indexed="81"/>
            <rFont val="Segoe UI"/>
            <family val="2"/>
          </rPr>
          <t>Desta forma, haverá obrigatoriedade de pagamento adicional de 1/12 horas, ou seja, 8,33% da escala de 12 horas.</t>
        </r>
        <r>
          <rPr>
            <sz val="7.5"/>
            <color indexed="81"/>
            <rFont val="Segoe UI"/>
            <family val="2"/>
          </rPr>
          <t xml:space="preserve">
Alíquota: incidência do adicional noturno sobre o valor da hora → 1 + alíquota do adicional noturno.
O valor de adicional noturno: Base de Cálculo x Proporção x Alíquota.
</t>
        </r>
      </text>
    </comment>
    <comment ref="H33" authorId="1" shapeId="0" xr:uid="{00000000-0006-0000-0600-000003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2" shapeId="0" xr:uid="{00000000-0006-0000-0600-000004000000}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1" shapeId="0" xr:uid="{00000000-0006-0000-0600-000005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1" shapeId="0" xr:uid="{00000000-0006-0000-0600-000006000000}">
      <text>
        <r>
          <rPr>
            <b/>
            <sz val="8"/>
            <color indexed="81"/>
            <rFont val="Times New Roman"/>
            <family val="1"/>
          </rPr>
          <t>AVISO PRÉVIO INDENIZADO:</t>
        </r>
        <r>
          <rPr>
            <sz val="8"/>
            <color indexed="81"/>
            <rFont val="Times New Roman"/>
            <family val="1"/>
          </rPr>
          <t xml:space="preserve">
</t>
        </r>
        <r>
          <rPr>
            <b/>
            <sz val="8"/>
            <color indexed="81"/>
            <rFont val="Times New Roman"/>
            <family val="1"/>
          </rPr>
          <t>(1/12 x 0,7242) x 100 = 6,04% ao mês aplicado sobre a remuneração</t>
        </r>
        <r>
          <rPr>
            <sz val="8"/>
            <color indexed="81"/>
            <rFont val="Times New Roman"/>
            <family val="1"/>
          </rPr>
          <t xml:space="preserve">
1= O aviso prévio integral da remuneração, com desligamento imediato do empregado.
12= rateio da remuneração em 12 meses.
</t>
        </r>
        <r>
          <rPr>
            <b/>
            <u/>
            <sz val="8"/>
            <color indexed="81"/>
            <rFont val="Times New Roman"/>
            <family val="1"/>
          </rPr>
          <t>72,42% cumprem aviso prévio (variável)= dado estatítico do caderno técnico de vigilância para Acre - Pode variar conforme realidade da empresa</t>
        </r>
        <r>
          <rPr>
            <sz val="8"/>
            <color indexed="81"/>
            <rFont val="Times New Roman"/>
            <family val="1"/>
          </rPr>
          <t xml:space="preserve">
Aplicado sobre Remuneração + Férias + 13° salário</t>
        </r>
      </text>
    </comment>
    <comment ref="H73" authorId="1" shapeId="0" xr:uid="{00000000-0006-0000-0600-000007000000}">
      <text>
        <r>
          <rPr>
            <b/>
            <sz val="8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8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2" shapeId="0" xr:uid="{00000000-0006-0000-0600-000008000000}">
      <text>
        <r>
          <rPr>
            <b/>
            <sz val="8"/>
            <color indexed="81"/>
            <rFont val="Times New Roman"/>
            <family val="1"/>
          </rPr>
          <t>AVISO PRÉVIO TRABALHADO</t>
        </r>
        <r>
          <rPr>
            <sz val="8"/>
            <color indexed="81"/>
            <rFont val="Times New Roman"/>
            <family val="1"/>
          </rPr>
          <t xml:space="preserve">
</t>
        </r>
        <r>
          <rPr>
            <b/>
            <sz val="8"/>
            <color indexed="81"/>
            <rFont val="Times New Roman"/>
            <family val="1"/>
          </rPr>
          <t>1° ano de contrato (cheio): (((7/30)/12)*100 = 1,944% ao mês</t>
        </r>
        <r>
          <rPr>
            <sz val="8"/>
            <color indexed="81"/>
            <rFont val="Times New Roman"/>
            <family val="1"/>
          </rPr>
          <t xml:space="preserve">
7 dias em 30 rateado em 12 meses multiplicado pela estatística cheia, nesse caso, 100%. 
Aplicado sobre Remuneração + Férias + 13° salário
Na Prorrogação será readequado. </t>
        </r>
      </text>
    </comment>
    <comment ref="H75" authorId="0" shapeId="0" xr:uid="{00000000-0006-0000-0600-000009000000}">
      <text>
        <r>
          <rPr>
            <sz val="8"/>
            <color indexed="81"/>
            <rFont val="Segoe UI"/>
            <family val="2"/>
          </rPr>
          <t>T</t>
        </r>
        <r>
          <rPr>
            <b/>
            <sz val="8"/>
            <color indexed="81"/>
            <rFont val="Segoe UI"/>
            <family val="2"/>
          </rPr>
          <t xml:space="preserve">otal dos encargos do Submódulo 2.2 x Aviso Prévio Trabalhado Cheio </t>
        </r>
      </text>
    </comment>
    <comment ref="H76" authorId="1" shapeId="0" xr:uid="{00000000-0006-0000-0600-00000A000000}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trabalhado: </t>
        </r>
        <r>
          <rPr>
            <sz val="8"/>
            <color indexed="81"/>
            <rFont val="Times New Roman"/>
            <family val="1"/>
          </rPr>
          <t xml:space="preserve">
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1" shapeId="0" xr:uid="{00000000-0006-0000-0600-00000B000000}">
      <text>
        <r>
          <rPr>
            <b/>
            <sz val="8"/>
            <color indexed="81"/>
            <rFont val="Times New Roman"/>
            <family val="1"/>
          </rPr>
          <t>13° + Férias e Adicional de Férias = 8,33% + 12,10% = 20,43% / 12 = 1,70%</t>
        </r>
        <r>
          <rPr>
            <sz val="8"/>
            <color indexed="81"/>
            <rFont val="Times New Roman"/>
            <family val="1"/>
          </rPr>
          <t xml:space="preserve">
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1" shapeId="0" xr:uid="{00000000-0006-0000-0600-00000C000000}">
      <text>
        <r>
          <rPr>
            <b/>
            <sz val="10"/>
            <color indexed="81"/>
            <rFont val="Times New Roman"/>
            <family val="1"/>
          </rPr>
          <t>Ausências Legais</t>
        </r>
        <r>
          <rPr>
            <sz val="10"/>
            <color indexed="81"/>
            <rFont val="Times New Roman"/>
            <family val="1"/>
          </rPr>
          <t xml:space="preserve">
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8"/>
            <color indexed="81"/>
            <rFont val="Arial"/>
            <family val="2"/>
          </rPr>
          <t xml:space="preserve">
</t>
        </r>
      </text>
    </comment>
    <comment ref="H86" authorId="1" shapeId="0" xr:uid="{00000000-0006-0000-0600-00000D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u/>
            <sz val="10"/>
            <color indexed="81"/>
            <rFont val="Times New Roman"/>
            <family val="1"/>
          </rPr>
          <t>0,02 ou 2% = estimativa do IBGE que 2% dos trabalhadores são pais no periodo de um ano. (variavel conforme realidade da empresa).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1" shapeId="0" xr:uid="{00000000-0006-0000-0600-00000E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>0,08 (8%) - Segundo IBGE 8% dos empregados (nivel) nacional sofrem acidente durante o ano. (variavel conforme realidade da empresa).</t>
        </r>
      </text>
    </comment>
    <comment ref="H88" authorId="1" shapeId="0" xr:uid="{00000000-0006-0000-0600-00000F000000}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ano. (variavel 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2" shapeId="0" xr:uid="{00000000-0006-0000-0600-000010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2" shapeId="0" xr:uid="{00000000-0006-0000-0600-000011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1" shapeId="0" xr:uid="{00000000-0006-0000-0600-000012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Rossicléia Ferreira Campos</author>
    <author>Janayra Saraiva Lopes</author>
    <author>Marcelo Hiroshi Yamamoto</author>
  </authors>
  <commentList>
    <comment ref="H33" authorId="0" shapeId="0" xr:uid="{00000000-0006-0000-0700-000001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 xr:uid="{00000000-0006-0000-0700-000002000000}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0" shapeId="0" xr:uid="{00000000-0006-0000-0700-000003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0" shapeId="0" xr:uid="{00000000-0006-0000-0700-000004000000}">
      <text>
        <r>
          <rPr>
            <b/>
            <sz val="10"/>
            <color indexed="81"/>
            <rFont val="Times New Roman"/>
            <family val="1"/>
          </rPr>
          <t>AVISO PRÉVIO INDENIZADO:</t>
        </r>
        <r>
          <rPr>
            <sz val="10"/>
            <color indexed="81"/>
            <rFont val="Times New Roman"/>
            <family val="1"/>
          </rPr>
          <t xml:space="preserve">
</t>
        </r>
        <r>
          <rPr>
            <b/>
            <sz val="10"/>
            <color indexed="81"/>
            <rFont val="Times New Roman"/>
            <family val="1"/>
          </rPr>
          <t>(1/12 x 5%) x 100 - ((1/12 x 0,7242) x 100 = 6,04% ao mês aplicado sobre a remuneração</t>
        </r>
        <r>
          <rPr>
            <sz val="10"/>
            <color indexed="81"/>
            <rFont val="Times New Roman"/>
            <family val="1"/>
          </rPr>
          <t xml:space="preserve">
1= O aviso prévio integral da remuneração, com desligamento imediato do empregado.
12= rateio da remuneração em 12 meses.
</t>
        </r>
        <r>
          <rPr>
            <b/>
            <u/>
            <sz val="10"/>
            <color indexed="81"/>
            <rFont val="Times New Roman"/>
            <family val="1"/>
          </rPr>
          <t xml:space="preserve">72,42% cumprem aviso prévio (variável)= dado estatítico do caderno técnico de vigilância para Acre - Pode variar conforme realidade da empresa.
</t>
        </r>
        <r>
          <rPr>
            <sz val="10"/>
            <color indexed="81"/>
            <rFont val="Times New Roman"/>
            <family val="1"/>
          </rPr>
          <t>Aplicado sobre Remuneração + Férias + 13° salário</t>
        </r>
      </text>
    </comment>
    <comment ref="H73" authorId="0" shapeId="0" xr:uid="{00000000-0006-0000-0700-000005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1" shapeId="0" xr:uid="{00000000-0006-0000-0700-000006000000}">
      <text>
        <r>
          <rPr>
            <b/>
            <sz val="10"/>
            <color indexed="81"/>
            <rFont val="Times New Roman"/>
            <family val="1"/>
          </rPr>
          <t xml:space="preserve">AVISO PRÉVIO TRABALHADO
1° ano de contrato (cheio): (((7/30)/12)*100 = 1,944% ao mês
</t>
        </r>
        <r>
          <rPr>
            <sz val="10"/>
            <color indexed="81"/>
            <rFont val="Times New Roman"/>
            <family val="1"/>
          </rPr>
          <t xml:space="preserve">7 dias em 30 rateado em 12 meses multiplicado pela estatística cheia, nesse caso, 100%. 
Aplicado sobre Remuneração + Férias + 13° salário
Na Prorrogação será readequado. </t>
        </r>
      </text>
    </comment>
    <comment ref="H75" authorId="2" shapeId="0" xr:uid="{00000000-0006-0000-0700-000007000000}">
      <text>
        <r>
          <rPr>
            <b/>
            <sz val="9"/>
            <color indexed="81"/>
            <rFont val="Segoe UI"/>
            <family val="2"/>
          </rPr>
          <t xml:space="preserve">Total dos encargos do Submódulo 2.2 x Aviso Prévio Trabalhado Cheio </t>
        </r>
      </text>
    </comment>
    <comment ref="H76" authorId="0" shapeId="0" xr:uid="{00000000-0006-0000-0700-000008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O AVISO PRÉVIO TRABALHADO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0" shapeId="0" xr:uid="{00000000-0006-0000-0700-000009000000}">
      <text>
        <r>
          <rPr>
            <b/>
            <sz val="10"/>
            <color indexed="81"/>
            <rFont val="Times New Roman"/>
            <family val="1"/>
          </rPr>
          <t xml:space="preserve">13° + Férias e Adicional de Férias = 8,33% + 12,10% = 20,43% / 12 = 1,70
</t>
        </r>
        <r>
          <rPr>
            <sz val="10"/>
            <color indexed="81"/>
            <rFont val="Times New Roman"/>
            <family val="1"/>
          </rPr>
          <t xml:space="preserve">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0" shapeId="0" xr:uid="{00000000-0006-0000-0700-00000A000000}">
      <text>
        <r>
          <rPr>
            <b/>
            <sz val="10"/>
            <color indexed="81"/>
            <rFont val="Times New Roman"/>
            <family val="1"/>
          </rPr>
          <t xml:space="preserve">Ausências Legais
</t>
        </r>
        <r>
          <rPr>
            <sz val="10"/>
            <color indexed="81"/>
            <rFont val="Times New Roman"/>
            <family val="1"/>
          </rPr>
          <t xml:space="preserve">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6" authorId="0" shapeId="0" xr:uid="{00000000-0006-0000-0700-00000B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sz val="10"/>
            <color indexed="81"/>
            <rFont val="Times New Roman"/>
            <family val="1"/>
          </rPr>
          <t>0,02 ou 2% = estimativa do IBGE que 2% dos trabalhadores são pais no periodo de um ano.</t>
        </r>
        <r>
          <rPr>
            <sz val="10"/>
            <color indexed="81"/>
            <rFont val="Times New Roman"/>
            <family val="1"/>
          </rPr>
          <t xml:space="preserve">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 xr:uid="{00000000-0006-0000-0700-00000C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 xml:space="preserve">0,08 (8%) - Segundo IBGE 8% dos empregados (nivel) nacional sofrem acidente durante o ano (variavel conforme realidade da empresa). </t>
        </r>
      </text>
    </comment>
    <comment ref="H88" authorId="0" shapeId="0" xr:uid="{00000000-0006-0000-0700-00000D000000}">
      <text>
        <r>
          <rPr>
            <b/>
            <sz val="10"/>
            <color indexed="81"/>
            <rFont val="Times New Roman"/>
            <family val="1"/>
          </rPr>
          <t>Afastamento Maternidade
0,121*0,03*((4/12)) = 0,12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 (variável) (conforme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1" shapeId="0" xr:uid="{00000000-0006-0000-0700-00000E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1" shapeId="0" xr:uid="{00000000-0006-0000-0700-00000F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0" shapeId="0" xr:uid="{00000000-0006-0000-0700-000010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</t>
        </r>
        <r>
          <rPr>
            <b/>
            <sz val="10"/>
            <color indexed="81"/>
            <rFont val="Times New Roman"/>
            <family val="1"/>
          </rPr>
          <t>CÁLCULO POR DENTRO</t>
        </r>
        <r>
          <rPr>
            <sz val="10"/>
            <color indexed="81"/>
            <rFont val="Times New Roman"/>
            <family val="1"/>
          </rPr>
          <t xml:space="preserve">" 
</t>
        </r>
        <r>
          <rPr>
            <b/>
            <sz val="10"/>
            <color indexed="81"/>
            <rFont val="Times New Roman"/>
            <family val="1"/>
          </rPr>
          <t>FÓRMULA:</t>
        </r>
        <r>
          <rPr>
            <sz val="10"/>
            <color indexed="81"/>
            <rFont val="Times New Roman"/>
            <family val="1"/>
          </rPr>
          <t xml:space="preserve"> 100-8,65/100 = 0,935
</t>
        </r>
        <r>
          <rPr>
            <b/>
            <sz val="10"/>
            <color indexed="81"/>
            <rFont val="Times New Roman"/>
            <family val="1"/>
          </rPr>
          <t>0,935 / FATURAMENTO =</t>
        </r>
        <r>
          <rPr>
            <sz val="10"/>
            <color indexed="81"/>
            <rFont val="Times New Roman"/>
            <family val="1"/>
          </rPr>
          <t xml:space="preserve"> VALOR SOBRE O QUAL SERÁ CALCULADO O PIS, A COFINS E O ISS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Marcelo Hiroshi Yamamoto</author>
    <author>Rossicléia Ferreira Campos</author>
    <author>Janayra Saraiva Lopes</author>
  </authors>
  <commentList>
    <comment ref="I26" authorId="0" shapeId="0" xr:uid="{00000000-0006-0000-0800-000001000000}">
      <text>
        <r>
          <rPr>
            <b/>
            <sz val="8"/>
            <color indexed="81"/>
            <rFont val="Times New Roman"/>
            <family val="1"/>
          </rPr>
          <t>Cálculo do Adicional Noturno (Caderno Técnico de Vigilância do Acre):</t>
        </r>
        <r>
          <rPr>
            <sz val="8"/>
            <color indexed="81"/>
            <rFont val="Times New Roman"/>
            <family val="1"/>
          </rPr>
          <t xml:space="preserve">
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“Art. 59-A. Em exceção ao disposto no art. 59 desta Consolidação, é facultado às partes, mediante acordo individual escrito, convenção coletiva ou acordo coletivo de trabalho, estabelecer horário de trabalho de doze horas seguidas por trinta e seis horas ininterruptas de descanso, observados ou indenizados os intervalos para repouso e alimentação.
Parágrafo único. A remuneração mensal pactuada pelo horário previsto no caput deste artigo abrange os pagamentos devidos pelo descanso semanal remunerado e pelo descanso em feriados, e serão considerados compensados os feriados e as prorrogações de trabalho noturno, quando houver, de que tratam o art. 70 e o § 5º do art. 73 desta Consolidação.
(...)
Art. 73. Salvo nos casos de revezamento semanal ou quinzenal, o trabalho noturno terá remuneração superior a do diurno e, para esse efeito, sua remuneração terá um acréscimo de 20 % (vinte por cento), pelo menos, sobre a hora diurna.
§ 1º A hora do trabalho noturno será computada como de 52 minutos e 30 segundos.
§ 2º Considera-se noturno, para os efeitos deste artigo, o trabalho executado entre as 22 horas de um dia e as 5 horas do dia seguinte. ”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</t>
        </r>
        <r>
          <rPr>
            <b/>
            <u/>
            <sz val="8"/>
            <color indexed="81"/>
            <rFont val="Times New Roman"/>
            <family val="1"/>
          </rPr>
          <t>7/12 horas, ou seja, em 58,33% da escala de 12 horas, é devido o pagamento de adicional noturno.</t>
        </r>
        <r>
          <rPr>
            <sz val="8"/>
            <color indexed="81"/>
            <rFont val="Times New Roman"/>
            <family val="1"/>
          </rPr>
          <t xml:space="preserve">
Percentual: Como não há previsão em CCT utiliza-se o disposto no art. 73 da CLT</t>
        </r>
        <r>
          <rPr>
            <sz val="8"/>
            <color indexed="81"/>
            <rFont val="Segoe UI"/>
            <family val="2"/>
          </rPr>
          <t xml:space="preserve">
O valor de adicional noturno: Base de Cálculo x Proporção x Percentual.
</t>
        </r>
      </text>
    </comment>
    <comment ref="I27" authorId="0" shapeId="0" xr:uid="{00000000-0006-0000-0800-000002000000}">
      <text>
        <r>
          <rPr>
            <b/>
            <sz val="7.5"/>
            <color indexed="81"/>
            <rFont val="Segoe UI"/>
            <family val="2"/>
          </rPr>
          <t>Cálculo da Hora Noturna Reduzida (Caderno Técnico de Vigilância do Acre):</t>
        </r>
        <r>
          <rPr>
            <sz val="7.5"/>
            <color indexed="81"/>
            <rFont val="Segoe UI"/>
            <family val="2"/>
          </rPr>
          <t xml:space="preserve">
Base de Cálculo: Salário base + Adicional de Periculosidade.
Proporção de Horas Noturnas Reduzidas: A título de pagamento adicional computa-se o pagamento de 1 hora noturna a mais, ou seja 52 min e 30 s.
Foi calculada a proporção da redução da hora noturna em percentual (60 minutos / 52,5 minutos = 114%) e aplicada tal porcentagem à duração da jornada noturna, normalmente, de 7 horas. </t>
        </r>
        <r>
          <rPr>
            <b/>
            <sz val="7.5"/>
            <color indexed="81"/>
            <rFont val="Segoe UI"/>
            <family val="2"/>
          </rPr>
          <t>Desta forma, haverá obrigatoriedade de pagamento adicional de 1/12 horas, ou seja, 8,33% da escala de 12 horas.</t>
        </r>
        <r>
          <rPr>
            <sz val="7.5"/>
            <color indexed="81"/>
            <rFont val="Segoe UI"/>
            <family val="2"/>
          </rPr>
          <t xml:space="preserve">
Alíquota: incidência do adicional noturno sobre o valor da hora → 1 + alíquota do adicional noturno.
O valor de adicional noturno: Base de Cálculo x Proporção x Alíquota.
</t>
        </r>
      </text>
    </comment>
    <comment ref="H33" authorId="1" shapeId="0" xr:uid="{00000000-0006-0000-0800-000003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2" shapeId="0" xr:uid="{00000000-0006-0000-0800-000004000000}">
      <text>
        <r>
          <rPr>
            <sz val="9"/>
            <color indexed="81"/>
            <rFont val="Tahoma"/>
            <family val="2"/>
          </rPr>
          <t xml:space="preserve">Conforme item 14 do ANEXO XII da IN 5/17.
   </t>
        </r>
      </text>
    </comment>
    <comment ref="H43" authorId="1" shapeId="0" xr:uid="{00000000-0006-0000-0800-000005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1" shapeId="0" xr:uid="{00000000-0006-0000-0800-000006000000}">
      <text>
        <r>
          <rPr>
            <b/>
            <sz val="8"/>
            <color indexed="81"/>
            <rFont val="Times New Roman"/>
            <family val="1"/>
          </rPr>
          <t>AVISO PRÉVIO INDENIZADO:</t>
        </r>
        <r>
          <rPr>
            <sz val="8"/>
            <color indexed="81"/>
            <rFont val="Times New Roman"/>
            <family val="1"/>
          </rPr>
          <t xml:space="preserve">
</t>
        </r>
        <r>
          <rPr>
            <b/>
            <sz val="8"/>
            <color indexed="81"/>
            <rFont val="Times New Roman"/>
            <family val="1"/>
          </rPr>
          <t>(1/12 x 0,7242) x 100 = 6,04% ao mês aplicado sobre a remuneração</t>
        </r>
        <r>
          <rPr>
            <sz val="8"/>
            <color indexed="81"/>
            <rFont val="Times New Roman"/>
            <family val="1"/>
          </rPr>
          <t xml:space="preserve">
1= O aviso prévio integral da remuneração, com desligamento imediato do empregado.
12= rateio da remuneração em 12 meses.
</t>
        </r>
        <r>
          <rPr>
            <b/>
            <u/>
            <sz val="8"/>
            <color indexed="81"/>
            <rFont val="Times New Roman"/>
            <family val="1"/>
          </rPr>
          <t>72,42% cumprem aviso prévio (variável)= dado estatítico do caderno técnico de vigilância para Acre - Pode variar conforme realidade da empresa</t>
        </r>
        <r>
          <rPr>
            <sz val="8"/>
            <color indexed="81"/>
            <rFont val="Times New Roman"/>
            <family val="1"/>
          </rPr>
          <t xml:space="preserve">
Aplicado sobre Remuneração + Férias + 13° salário</t>
        </r>
      </text>
    </comment>
    <comment ref="H73" authorId="1" shapeId="0" xr:uid="{00000000-0006-0000-0800-000007000000}">
      <text>
        <r>
          <rPr>
            <b/>
            <sz val="8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8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2" shapeId="0" xr:uid="{00000000-0006-0000-0800-000008000000}">
      <text>
        <r>
          <rPr>
            <b/>
            <sz val="8"/>
            <color indexed="81"/>
            <rFont val="Times New Roman"/>
            <family val="1"/>
          </rPr>
          <t>AVISO PRÉVIO TRABALHADO</t>
        </r>
        <r>
          <rPr>
            <sz val="8"/>
            <color indexed="81"/>
            <rFont val="Times New Roman"/>
            <family val="1"/>
          </rPr>
          <t xml:space="preserve">
</t>
        </r>
        <r>
          <rPr>
            <b/>
            <sz val="8"/>
            <color indexed="81"/>
            <rFont val="Times New Roman"/>
            <family val="1"/>
          </rPr>
          <t>1° ano de contrato (cheio): (((7/30)/12)*100 = 1,944% ao mês</t>
        </r>
        <r>
          <rPr>
            <sz val="8"/>
            <color indexed="81"/>
            <rFont val="Times New Roman"/>
            <family val="1"/>
          </rPr>
          <t xml:space="preserve">
7 dias em 30 rateado em 12 meses multiplicado pela estatística cheia, nesse caso, 100%. 
Aplicado sobre Remuneração + Férias + 13° salário
Na Prorrogação será readequado. </t>
        </r>
      </text>
    </comment>
    <comment ref="H75" authorId="0" shapeId="0" xr:uid="{00000000-0006-0000-0800-000009000000}">
      <text>
        <r>
          <rPr>
            <sz val="8"/>
            <color indexed="81"/>
            <rFont val="Segoe UI"/>
            <family val="2"/>
          </rPr>
          <t>T</t>
        </r>
        <r>
          <rPr>
            <b/>
            <sz val="8"/>
            <color indexed="81"/>
            <rFont val="Segoe UI"/>
            <family val="2"/>
          </rPr>
          <t xml:space="preserve">otal dos encargos do Submódulo 2.2 x Aviso Prévio Trabalhado Cheio </t>
        </r>
      </text>
    </comment>
    <comment ref="H76" authorId="1" shapeId="0" xr:uid="{00000000-0006-0000-0800-00000A000000}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trabalhado: </t>
        </r>
        <r>
          <rPr>
            <sz val="8"/>
            <color indexed="81"/>
            <rFont val="Times New Roman"/>
            <family val="1"/>
          </rPr>
          <t xml:space="preserve">
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1" shapeId="0" xr:uid="{00000000-0006-0000-0800-00000B000000}">
      <text>
        <r>
          <rPr>
            <b/>
            <sz val="8"/>
            <color indexed="81"/>
            <rFont val="Times New Roman"/>
            <family val="1"/>
          </rPr>
          <t>13° + Férias e Adicional de Férias = 8,33% + 12,10% = 20,43% / 12 = 1,70%</t>
        </r>
        <r>
          <rPr>
            <sz val="8"/>
            <color indexed="81"/>
            <rFont val="Times New Roman"/>
            <family val="1"/>
          </rPr>
          <t xml:space="preserve">
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1" shapeId="0" xr:uid="{00000000-0006-0000-0800-00000C000000}">
      <text>
        <r>
          <rPr>
            <b/>
            <sz val="10"/>
            <color indexed="81"/>
            <rFont val="Times New Roman"/>
            <family val="1"/>
          </rPr>
          <t>Ausências Legais</t>
        </r>
        <r>
          <rPr>
            <sz val="10"/>
            <color indexed="81"/>
            <rFont val="Times New Roman"/>
            <family val="1"/>
          </rPr>
          <t xml:space="preserve">
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8"/>
            <color indexed="81"/>
            <rFont val="Arial"/>
            <family val="2"/>
          </rPr>
          <t xml:space="preserve">
</t>
        </r>
      </text>
    </comment>
    <comment ref="H86" authorId="1" shapeId="0" xr:uid="{00000000-0006-0000-0800-00000D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u/>
            <sz val="10"/>
            <color indexed="81"/>
            <rFont val="Times New Roman"/>
            <family val="1"/>
          </rPr>
          <t>0,02 ou 2% = estimativa do IBGE que 2% dos trabalhadores são pais no periodo de um ano. (variavel conforme realidade da empresa).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1" shapeId="0" xr:uid="{00000000-0006-0000-0800-00000E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>0,08 (8%) - Segundo IBGE 8% dos empregados (nivel) nacional sofrem acidente durante o ano. (variavel conforme realidade da empresa).</t>
        </r>
      </text>
    </comment>
    <comment ref="H88" authorId="1" shapeId="0" xr:uid="{00000000-0006-0000-0800-00000F000000}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ano. (variavel 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2" shapeId="0" xr:uid="{00000000-0006-0000-0800-000010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2" shapeId="0" xr:uid="{00000000-0006-0000-0800-000011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1" shapeId="0" xr:uid="{00000000-0006-0000-0800-000012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Rossicléia Ferreira Campos</author>
    <author>Janayra Saraiva Lopes</author>
    <author>Marcelo Hiroshi Yamamoto</author>
  </authors>
  <commentList>
    <comment ref="H33" authorId="0" shapeId="0" xr:uid="{00000000-0006-0000-0900-000001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 xr:uid="{00000000-0006-0000-0900-000002000000}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0" shapeId="0" xr:uid="{00000000-0006-0000-0900-000003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0" shapeId="0" xr:uid="{00000000-0006-0000-0900-000004000000}">
      <text>
        <r>
          <rPr>
            <b/>
            <sz val="10"/>
            <color indexed="81"/>
            <rFont val="Times New Roman"/>
            <family val="1"/>
          </rPr>
          <t>AVISO PRÉVIO INDENIZADO:</t>
        </r>
        <r>
          <rPr>
            <sz val="10"/>
            <color indexed="81"/>
            <rFont val="Times New Roman"/>
            <family val="1"/>
          </rPr>
          <t xml:space="preserve">
</t>
        </r>
        <r>
          <rPr>
            <b/>
            <sz val="10"/>
            <color indexed="81"/>
            <rFont val="Times New Roman"/>
            <family val="1"/>
          </rPr>
          <t>(1/12 x 5%) x 100 - ((1/12 x 0,7242) x 100 = 6,04% ao mês aplicado sobre a remuneração</t>
        </r>
        <r>
          <rPr>
            <sz val="10"/>
            <color indexed="81"/>
            <rFont val="Times New Roman"/>
            <family val="1"/>
          </rPr>
          <t xml:space="preserve">
1= O aviso prévio integral da remuneração, com desligamento imediato do empregado.
12= rateio da remuneração em 12 meses.
</t>
        </r>
        <r>
          <rPr>
            <b/>
            <u/>
            <sz val="10"/>
            <color indexed="81"/>
            <rFont val="Times New Roman"/>
            <family val="1"/>
          </rPr>
          <t xml:space="preserve">72,42% cumprem aviso prévio (variável)= dado estatítico do caderno técnico de vigilância para Acre - Pode variar conforme realidade da empresa.
</t>
        </r>
        <r>
          <rPr>
            <sz val="10"/>
            <color indexed="81"/>
            <rFont val="Times New Roman"/>
            <family val="1"/>
          </rPr>
          <t>Aplicado sobre Remuneração + Férias + 13° salário</t>
        </r>
      </text>
    </comment>
    <comment ref="H73" authorId="0" shapeId="0" xr:uid="{00000000-0006-0000-0900-000005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1" shapeId="0" xr:uid="{00000000-0006-0000-0900-000006000000}">
      <text>
        <r>
          <rPr>
            <b/>
            <sz val="10"/>
            <color indexed="81"/>
            <rFont val="Times New Roman"/>
            <family val="1"/>
          </rPr>
          <t xml:space="preserve">AVISO PRÉVIO TRABALHADO
1° ano de contrato (cheio): (((7/30)/12)*100 = 1,944% ao mês
</t>
        </r>
        <r>
          <rPr>
            <sz val="10"/>
            <color indexed="81"/>
            <rFont val="Times New Roman"/>
            <family val="1"/>
          </rPr>
          <t xml:space="preserve">7 dias em 30 rateado em 12 meses multiplicado pela estatística cheia, nesse caso, 100%. 
Aplicado sobre Remuneração + Férias + 13° salário
Na Prorrogação será readequado. </t>
        </r>
      </text>
    </comment>
    <comment ref="H75" authorId="2" shapeId="0" xr:uid="{00000000-0006-0000-0900-000007000000}">
      <text>
        <r>
          <rPr>
            <b/>
            <sz val="9"/>
            <color indexed="81"/>
            <rFont val="Segoe UI"/>
            <family val="2"/>
          </rPr>
          <t xml:space="preserve">Total dos encargos do Submódulo 2.2 x Aviso Prévio Trabalhado Cheio </t>
        </r>
      </text>
    </comment>
    <comment ref="H76" authorId="0" shapeId="0" xr:uid="{00000000-0006-0000-0900-000008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O AVISO PRÉVIO TRABALHADO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0" shapeId="0" xr:uid="{00000000-0006-0000-0900-000009000000}">
      <text>
        <r>
          <rPr>
            <b/>
            <sz val="10"/>
            <color indexed="81"/>
            <rFont val="Times New Roman"/>
            <family val="1"/>
          </rPr>
          <t xml:space="preserve">13° + Férias e Adicional de Férias = 8,33% + 12,10% = 20,43% / 12 = 1,70
</t>
        </r>
        <r>
          <rPr>
            <sz val="10"/>
            <color indexed="81"/>
            <rFont val="Times New Roman"/>
            <family val="1"/>
          </rPr>
          <t xml:space="preserve">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0" shapeId="0" xr:uid="{00000000-0006-0000-0900-00000A000000}">
      <text>
        <r>
          <rPr>
            <b/>
            <sz val="10"/>
            <color indexed="81"/>
            <rFont val="Times New Roman"/>
            <family val="1"/>
          </rPr>
          <t xml:space="preserve">Ausências Legais
</t>
        </r>
        <r>
          <rPr>
            <sz val="10"/>
            <color indexed="81"/>
            <rFont val="Times New Roman"/>
            <family val="1"/>
          </rPr>
          <t xml:space="preserve">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6" authorId="0" shapeId="0" xr:uid="{00000000-0006-0000-0900-00000B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sz val="10"/>
            <color indexed="81"/>
            <rFont val="Times New Roman"/>
            <family val="1"/>
          </rPr>
          <t>0,02 ou 2% = estimativa do IBGE que 2% dos trabalhadores são pais no periodo de um ano.</t>
        </r>
        <r>
          <rPr>
            <sz val="10"/>
            <color indexed="81"/>
            <rFont val="Times New Roman"/>
            <family val="1"/>
          </rPr>
          <t xml:space="preserve">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 xr:uid="{00000000-0006-0000-0900-00000C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 xml:space="preserve">0,08 (8%) - Segundo IBGE 8% dos empregados (nivel) nacional sofrem acidente durante o ano (variavel conforme realidade da empresa). </t>
        </r>
      </text>
    </comment>
    <comment ref="H88" authorId="0" shapeId="0" xr:uid="{00000000-0006-0000-0900-00000D000000}">
      <text>
        <r>
          <rPr>
            <b/>
            <sz val="10"/>
            <color indexed="81"/>
            <rFont val="Times New Roman"/>
            <family val="1"/>
          </rPr>
          <t>Afastamento Maternidade
0,121*0,03*((4/12)) = 0,12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 (variável) (conforme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1" shapeId="0" xr:uid="{00000000-0006-0000-0900-00000E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1" shapeId="0" xr:uid="{00000000-0006-0000-0900-00000F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0" shapeId="0" xr:uid="{00000000-0006-0000-0900-000010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</t>
        </r>
        <r>
          <rPr>
            <b/>
            <sz val="10"/>
            <color indexed="81"/>
            <rFont val="Times New Roman"/>
            <family val="1"/>
          </rPr>
          <t>CÁLCULO POR DENTRO</t>
        </r>
        <r>
          <rPr>
            <sz val="10"/>
            <color indexed="81"/>
            <rFont val="Times New Roman"/>
            <family val="1"/>
          </rPr>
          <t xml:space="preserve">" 
</t>
        </r>
        <r>
          <rPr>
            <b/>
            <sz val="10"/>
            <color indexed="81"/>
            <rFont val="Times New Roman"/>
            <family val="1"/>
          </rPr>
          <t>FÓRMULA:</t>
        </r>
        <r>
          <rPr>
            <sz val="10"/>
            <color indexed="81"/>
            <rFont val="Times New Roman"/>
            <family val="1"/>
          </rPr>
          <t xml:space="preserve"> 100-8,65/100 = 0,935
</t>
        </r>
        <r>
          <rPr>
            <b/>
            <sz val="10"/>
            <color indexed="81"/>
            <rFont val="Times New Roman"/>
            <family val="1"/>
          </rPr>
          <t>0,935 / FATURAMENTO =</t>
        </r>
        <r>
          <rPr>
            <sz val="10"/>
            <color indexed="81"/>
            <rFont val="Times New Roman"/>
            <family val="1"/>
          </rPr>
          <t xml:space="preserve"> VALOR SOBRE O QUAL SERÁ CALCULADO O PIS, A COFINS E O ISS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Marcelo Hiroshi Yamamoto</author>
    <author>Rossicléia Ferreira Campos</author>
    <author>Janayra Saraiva Lopes</author>
  </authors>
  <commentList>
    <comment ref="I26" authorId="0" shapeId="0" xr:uid="{00000000-0006-0000-0A00-000001000000}">
      <text>
        <r>
          <rPr>
            <b/>
            <sz val="8"/>
            <color indexed="81"/>
            <rFont val="Times New Roman"/>
            <family val="1"/>
          </rPr>
          <t>Cálculo do Adicional Noturno (Caderno Técnico de Vigilância do Acre):</t>
        </r>
        <r>
          <rPr>
            <sz val="8"/>
            <color indexed="81"/>
            <rFont val="Times New Roman"/>
            <family val="1"/>
          </rPr>
          <t xml:space="preserve">
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“Art. 59-A. Em exceção ao disposto no art. 59 desta Consolidação, é facultado às partes, mediante acordo individual escrito, convenção coletiva ou acordo coletivo de trabalho, estabelecer horário de trabalho de doze horas seguidas por trinta e seis horas ininterruptas de descanso, observados ou indenizados os intervalos para repouso e alimentação.
Parágrafo único. A remuneração mensal pactuada pelo horário previsto no caput deste artigo abrange os pagamentos devidos pelo descanso semanal remunerado e pelo descanso em feriados, e serão considerados compensados os feriados e as prorrogações de trabalho noturno, quando houver, de que tratam o art. 70 e o § 5º do art. 73 desta Consolidação.
(...)
Art. 73. Salvo nos casos de revezamento semanal ou quinzenal, o trabalho noturno terá remuneração superior a do diurno e, para esse efeito, sua remuneração terá um acréscimo de 20 % (vinte por cento), pelo menos, sobre a hora diurna.
§ 1º A hora do trabalho noturno será computada como de 52 minutos e 30 segundos.
§ 2º Considera-se noturno, para os efeitos deste artigo, o trabalho executado entre as 22 horas de um dia e as 5 horas do dia seguinte. ”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</t>
        </r>
        <r>
          <rPr>
            <b/>
            <u/>
            <sz val="8"/>
            <color indexed="81"/>
            <rFont val="Times New Roman"/>
            <family val="1"/>
          </rPr>
          <t>7/12 horas, ou seja, em 58,33% da escala de 12 horas, é devido o pagamento de adicional noturno.</t>
        </r>
        <r>
          <rPr>
            <sz val="8"/>
            <color indexed="81"/>
            <rFont val="Times New Roman"/>
            <family val="1"/>
          </rPr>
          <t xml:space="preserve">
Percentual: Como não há previsão em CCT utiliza-se o disposto no art. 73 da CLT</t>
        </r>
        <r>
          <rPr>
            <sz val="8"/>
            <color indexed="81"/>
            <rFont val="Segoe UI"/>
            <family val="2"/>
          </rPr>
          <t xml:space="preserve">
O valor de adicional noturno: Base de Cálculo x Proporção x Percentual.
</t>
        </r>
      </text>
    </comment>
    <comment ref="I27" authorId="0" shapeId="0" xr:uid="{00000000-0006-0000-0A00-000002000000}">
      <text>
        <r>
          <rPr>
            <b/>
            <sz val="7.5"/>
            <color indexed="81"/>
            <rFont val="Segoe UI"/>
            <family val="2"/>
          </rPr>
          <t>Cálculo da Hora Noturna Reduzida (Caderno Técnico de Vigilância do Acre):</t>
        </r>
        <r>
          <rPr>
            <sz val="7.5"/>
            <color indexed="81"/>
            <rFont val="Segoe UI"/>
            <family val="2"/>
          </rPr>
          <t xml:space="preserve">
Base de Cálculo: Salário base + Adicional de Periculosidade.
Proporção de Horas Noturnas Reduzidas: A título de pagamento adicional computa-se o pagamento de 1 hora noturna a mais, ou seja 52 min e 30 s.
Foi calculada a proporção da redução da hora noturna em percentual (60 minutos / 52,5 minutos = 114%) e aplicada tal porcentagem à duração da jornada noturna, normalmente, de 7 horas. </t>
        </r>
        <r>
          <rPr>
            <b/>
            <sz val="7.5"/>
            <color indexed="81"/>
            <rFont val="Segoe UI"/>
            <family val="2"/>
          </rPr>
          <t>Desta forma, haverá obrigatoriedade de pagamento adicional de 1/12 horas, ou seja, 8,33% da escala de 12 horas.</t>
        </r>
        <r>
          <rPr>
            <sz val="7.5"/>
            <color indexed="81"/>
            <rFont val="Segoe UI"/>
            <family val="2"/>
          </rPr>
          <t xml:space="preserve">
Alíquota: incidência do adicional noturno sobre o valor da hora → 1 + alíquota do adicional noturno.
O valor de adicional noturno: Base de Cálculo x Proporção x Alíquota.
</t>
        </r>
      </text>
    </comment>
    <comment ref="H33" authorId="1" shapeId="0" xr:uid="{00000000-0006-0000-0A00-000003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2" shapeId="0" xr:uid="{00000000-0006-0000-0A00-000004000000}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1" shapeId="0" xr:uid="{00000000-0006-0000-0A00-000005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1" shapeId="0" xr:uid="{00000000-0006-0000-0A00-000006000000}">
      <text>
        <r>
          <rPr>
            <b/>
            <sz val="8"/>
            <color indexed="81"/>
            <rFont val="Times New Roman"/>
            <family val="1"/>
          </rPr>
          <t>AVISO PRÉVIO INDENIZADO:</t>
        </r>
        <r>
          <rPr>
            <sz val="8"/>
            <color indexed="81"/>
            <rFont val="Times New Roman"/>
            <family val="1"/>
          </rPr>
          <t xml:space="preserve">
</t>
        </r>
        <r>
          <rPr>
            <b/>
            <sz val="8"/>
            <color indexed="81"/>
            <rFont val="Times New Roman"/>
            <family val="1"/>
          </rPr>
          <t>(1/12 x 0,7242) x 100 = 6,04% ao mês aplicado sobre a remuneração</t>
        </r>
        <r>
          <rPr>
            <sz val="8"/>
            <color indexed="81"/>
            <rFont val="Times New Roman"/>
            <family val="1"/>
          </rPr>
          <t xml:space="preserve">
1= O aviso prévio integral da remuneração, com desligamento imediato do empregado.
12= rateio da remuneração em 12 meses.
</t>
        </r>
        <r>
          <rPr>
            <b/>
            <u/>
            <sz val="8"/>
            <color indexed="81"/>
            <rFont val="Times New Roman"/>
            <family val="1"/>
          </rPr>
          <t>72,42% cumprem aviso prévio (variável)= dado estatítico do caderno técnico de vigilância para Acre - Pode variar conforme realidade da empresa</t>
        </r>
        <r>
          <rPr>
            <sz val="8"/>
            <color indexed="81"/>
            <rFont val="Times New Roman"/>
            <family val="1"/>
          </rPr>
          <t xml:space="preserve">
Aplicado sobre Remuneração + Férias + 13° salário</t>
        </r>
      </text>
    </comment>
    <comment ref="H73" authorId="1" shapeId="0" xr:uid="{00000000-0006-0000-0A00-000007000000}">
      <text>
        <r>
          <rPr>
            <b/>
            <sz val="8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8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2" shapeId="0" xr:uid="{00000000-0006-0000-0A00-000008000000}">
      <text>
        <r>
          <rPr>
            <b/>
            <sz val="8"/>
            <color indexed="81"/>
            <rFont val="Times New Roman"/>
            <family val="1"/>
          </rPr>
          <t>AVISO PRÉVIO TRABALHADO</t>
        </r>
        <r>
          <rPr>
            <sz val="8"/>
            <color indexed="81"/>
            <rFont val="Times New Roman"/>
            <family val="1"/>
          </rPr>
          <t xml:space="preserve">
</t>
        </r>
        <r>
          <rPr>
            <b/>
            <sz val="8"/>
            <color indexed="81"/>
            <rFont val="Times New Roman"/>
            <family val="1"/>
          </rPr>
          <t>1° ano de contrato (cheio): (((7/30)/12)*100 = 1,944% ao mês</t>
        </r>
        <r>
          <rPr>
            <sz val="8"/>
            <color indexed="81"/>
            <rFont val="Times New Roman"/>
            <family val="1"/>
          </rPr>
          <t xml:space="preserve">
7 dias em 30 rateado em 12 meses multiplicado pela estatística cheia, nesse caso, 100%. 
Aplicado sobre Remuneração + Férias + 13° salário
Na Prorrogação será readequado. </t>
        </r>
      </text>
    </comment>
    <comment ref="H75" authorId="0" shapeId="0" xr:uid="{00000000-0006-0000-0A00-000009000000}">
      <text>
        <r>
          <rPr>
            <sz val="8"/>
            <color indexed="81"/>
            <rFont val="Segoe UI"/>
            <family val="2"/>
          </rPr>
          <t>T</t>
        </r>
        <r>
          <rPr>
            <b/>
            <sz val="8"/>
            <color indexed="81"/>
            <rFont val="Segoe UI"/>
            <family val="2"/>
          </rPr>
          <t xml:space="preserve">otal dos encargos do Submódulo 2.2 x Aviso Prévio Trabalhado Cheio </t>
        </r>
      </text>
    </comment>
    <comment ref="H76" authorId="1" shapeId="0" xr:uid="{00000000-0006-0000-0A00-00000A000000}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trabalhado: </t>
        </r>
        <r>
          <rPr>
            <sz val="8"/>
            <color indexed="81"/>
            <rFont val="Times New Roman"/>
            <family val="1"/>
          </rPr>
          <t xml:space="preserve">
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1" shapeId="0" xr:uid="{00000000-0006-0000-0A00-00000B000000}">
      <text>
        <r>
          <rPr>
            <b/>
            <sz val="8"/>
            <color indexed="81"/>
            <rFont val="Times New Roman"/>
            <family val="1"/>
          </rPr>
          <t>13° + Férias e Adicional de Férias = 8,33% + 12,10% = 20,43% / 12 = 1,70%</t>
        </r>
        <r>
          <rPr>
            <sz val="8"/>
            <color indexed="81"/>
            <rFont val="Times New Roman"/>
            <family val="1"/>
          </rPr>
          <t xml:space="preserve">
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1" shapeId="0" xr:uid="{00000000-0006-0000-0A00-00000C000000}">
      <text>
        <r>
          <rPr>
            <b/>
            <sz val="10"/>
            <color indexed="81"/>
            <rFont val="Times New Roman"/>
            <family val="1"/>
          </rPr>
          <t>Ausências Legais</t>
        </r>
        <r>
          <rPr>
            <sz val="10"/>
            <color indexed="81"/>
            <rFont val="Times New Roman"/>
            <family val="1"/>
          </rPr>
          <t xml:space="preserve">
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8"/>
            <color indexed="81"/>
            <rFont val="Arial"/>
            <family val="2"/>
          </rPr>
          <t xml:space="preserve">
</t>
        </r>
      </text>
    </comment>
    <comment ref="H86" authorId="1" shapeId="0" xr:uid="{00000000-0006-0000-0A00-00000D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u/>
            <sz val="10"/>
            <color indexed="81"/>
            <rFont val="Times New Roman"/>
            <family val="1"/>
          </rPr>
          <t>0,02 ou 2% = estimativa do IBGE que 2% dos trabalhadores são pais no periodo de um ano. (variavel conforme realidade da empresa).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1" shapeId="0" xr:uid="{00000000-0006-0000-0A00-00000E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>0,08 (8%) - Segundo IBGE 8% dos empregados (nivel) nacional sofrem acidente durante o ano. (variavel conforme realidade da empresa).</t>
        </r>
      </text>
    </comment>
    <comment ref="H88" authorId="1" shapeId="0" xr:uid="{00000000-0006-0000-0A00-00000F000000}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ano. (variavel 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2" shapeId="0" xr:uid="{00000000-0006-0000-0A00-000010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2" shapeId="0" xr:uid="{00000000-0006-0000-0A00-000011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1" shapeId="0" xr:uid="{00000000-0006-0000-0A00-000012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sharedStrings.xml><?xml version="1.0" encoding="utf-8"?>
<sst xmlns="http://schemas.openxmlformats.org/spreadsheetml/2006/main" count="2280" uniqueCount="262">
  <si>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</si>
  <si>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</si>
  <si>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</si>
  <si>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</si>
  <si>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</si>
  <si>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</si>
  <si>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 coletivo, convenção coletiva ou sentença normativa em dissídio coletivo</t>
  </si>
  <si>
    <t>D</t>
  </si>
  <si>
    <t>Número de meses de execução contratual</t>
  </si>
  <si>
    <t>Identificação do serviço</t>
  </si>
  <si>
    <t>Dados complementares para composição dos custos referente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</si>
  <si>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</si>
  <si>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</si>
  <si>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</si>
  <si>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</si>
  <si>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</si>
  <si>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</si>
  <si>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</si>
  <si>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Percentual (%)</t>
  </si>
  <si>
    <t>Valor (R$)</t>
  </si>
  <si>
    <t>Adicional noturno</t>
  </si>
  <si>
    <t>E</t>
  </si>
  <si>
    <t>Adicional de hora noturna reduzida</t>
  </si>
  <si>
    <t>F</t>
  </si>
  <si>
    <t>G</t>
  </si>
  <si>
    <t>Outros (especificar)</t>
  </si>
  <si>
    <t>TOTAL</t>
  </si>
  <si>
    <t>MÓDULO 2 : ENCARGOS E BENEFÍCIOS ANUAIS, MENSAIS E DIÁRIOS</t>
  </si>
  <si>
    <t>2.1</t>
  </si>
  <si>
    <t>13º (décimo terceiro) salário, férias e adicional de férias</t>
  </si>
  <si>
    <t>Total</t>
  </si>
  <si>
    <t>2.2</t>
  </si>
  <si>
    <t>GPS, FGTS e Outras Contribuições</t>
  </si>
  <si>
    <t>INSS</t>
  </si>
  <si>
    <t>Salário educação</t>
  </si>
  <si>
    <t>SESC ou SESI</t>
  </si>
  <si>
    <t>SENAI ou SENAC</t>
  </si>
  <si>
    <t>SEBRAE</t>
  </si>
  <si>
    <t>INCRA</t>
  </si>
  <si>
    <t>H</t>
  </si>
  <si>
    <t>FGTS</t>
  </si>
  <si>
    <t>2.3</t>
  </si>
  <si>
    <t>Benefícios mensais e diários</t>
  </si>
  <si>
    <t>Transporte (22 dias úteis)</t>
  </si>
  <si>
    <t>A.1) Valor da passagem do transporte coletivo no município de prestação dos serviços:</t>
  </si>
  <si>
    <t>-</t>
  </si>
  <si>
    <t>A.3) Percentual do desconto no Salário Base:</t>
  </si>
  <si>
    <t>Auxílio-Refeição/Alimentação</t>
  </si>
  <si>
    <t>Assistência Médica e Familiar</t>
  </si>
  <si>
    <t>Quadro-resumo - Módulo 2 - Encargos e Benefícios Anuais, Mensais e Diários</t>
  </si>
  <si>
    <t>Módulo 2 - Encargos e Benefícios Anuais, Mensais e Diários</t>
  </si>
  <si>
    <t>MÓDULO 3 - PROVISÃO PARA RESCISÃO</t>
  </si>
  <si>
    <t>Incidência do FGTS sobre o aviso-prévio indenizado</t>
  </si>
  <si>
    <t>Multa sobre o FGTS e contribuições sociais sobre o aviso-prévio indenizado</t>
  </si>
  <si>
    <t>Incidência dos encargos do submódulo 2.2 sobre o aviso-prévio trabalhado</t>
  </si>
  <si>
    <t>Multa sobre o FGTS e contribuições sociais sobre o aviso-prévio trabalhado</t>
  </si>
  <si>
    <t>MÓDULO 4 - CUSTO DE REPOSIÇÃO DO PROFISSIONAL AUSENTE</t>
  </si>
  <si>
    <t>4.1</t>
  </si>
  <si>
    <t>Ausências Legais</t>
  </si>
  <si>
    <t>4.2</t>
  </si>
  <si>
    <t>Intrajornada</t>
  </si>
  <si>
    <t>Intervalo para repouso ou alimentação</t>
  </si>
  <si>
    <t>Quadro-resumo - Módulo 4 - Custo de Reposição do Profissional Ausente</t>
  </si>
  <si>
    <t>Módulo 4 - Custo de Reposição do Profissional Ausente</t>
  </si>
  <si>
    <t>MÓDULO 5: INSUMOS DIVERSOS</t>
  </si>
  <si>
    <t>Insumos diversos</t>
  </si>
  <si>
    <t>Uniformes</t>
  </si>
  <si>
    <t>Materiais</t>
  </si>
  <si>
    <r>
      <t>Equipamentos</t>
    </r>
    <r>
      <rPr>
        <b/>
        <sz val="10"/>
        <color rgb="FFFF0000"/>
        <rFont val="Arial"/>
        <family val="2"/>
        <charset val="1"/>
      </rPr>
      <t/>
    </r>
  </si>
  <si>
    <t>MÓDULO 6 - CUSTOS INDIRETOS, TRIBUTOS E LUCRO</t>
  </si>
  <si>
    <t>Custos indiretos, tributos e lucro</t>
  </si>
  <si>
    <t>Custos Indiretos (Percentual da empresa)</t>
  </si>
  <si>
    <t>Lucro (Percentual da empresa)</t>
  </si>
  <si>
    <t>Tributos</t>
  </si>
  <si>
    <t>Mão de obra vinculada à execução contratual (valor por empregado)</t>
  </si>
  <si>
    <t>Módulo 1 - Composição da remuneração</t>
  </si>
  <si>
    <t>Módulo 3 - Provisão para Rescisão</t>
  </si>
  <si>
    <t>Módulo 5 - Insumos diversos</t>
  </si>
  <si>
    <t>Subtotal (A + B + C + D + E)</t>
  </si>
  <si>
    <t>Módulo 6 - Custos indiretos, tributose lucro</t>
  </si>
  <si>
    <t>Valor total por empregado</t>
  </si>
  <si>
    <t>Valor Proposto por Empregado (B)</t>
  </si>
  <si>
    <t>Qtde. de Postos (E)</t>
  </si>
  <si>
    <t>Descrição</t>
  </si>
  <si>
    <t>(PCMSO, PPRA,
CIPA e LTCAT)</t>
  </si>
  <si>
    <t>Kit Primeiros Socorros</t>
  </si>
  <si>
    <t>RIO BRANCO/ACRE</t>
  </si>
  <si>
    <t>ITEM</t>
  </si>
  <si>
    <t>Adicional de periculosidade (incide sobre o salário base)</t>
  </si>
  <si>
    <t>Adicional de insalubridade (incide sobre o salário base)</t>
  </si>
  <si>
    <t>13º (décimo terceiro) salário</t>
  </si>
  <si>
    <t>Férias e Adicional de Férias</t>
  </si>
  <si>
    <t>ANEXO VII-D – Mão-de-obra</t>
  </si>
  <si>
    <t>Aviso-prévio indenizado</t>
  </si>
  <si>
    <t>Aviso-previo trabalhado</t>
  </si>
  <si>
    <t>a) Cofins</t>
  </si>
  <si>
    <t>b) PIS</t>
  </si>
  <si>
    <t>a) ISS</t>
  </si>
  <si>
    <t xml:space="preserve">Percentual </t>
  </si>
  <si>
    <t>Provisão para recisão</t>
  </si>
  <si>
    <t>2. QUADRO-RESUMO DO CUSTO POR EMPREGADO</t>
  </si>
  <si>
    <t>3. QUADRO DEMONSTRATIVO DO VALOR GLOBAL DA PROPOSTA</t>
  </si>
  <si>
    <t>Tipo de Serviço (A)</t>
  </si>
  <si>
    <t>Qtde. de Empregados por Posto ( C )</t>
  </si>
  <si>
    <t>Valor Proposto por Posto (D) = (BxC)</t>
  </si>
  <si>
    <t>Valor Total do Serviço (F) = (DxE)</t>
  </si>
  <si>
    <t>4. QUADRO DEMONSTRATIVO DO VALOR GLOBAL DA PROPOSTA</t>
  </si>
  <si>
    <t>DESCRIÇÃO</t>
  </si>
  <si>
    <t>VALOR (R$)</t>
  </si>
  <si>
    <t>Valor proposto por unidade de medida *</t>
  </si>
  <si>
    <t>Posto de Trabalho - Mensal</t>
  </si>
  <si>
    <t>Valor mensal do serviço</t>
  </si>
  <si>
    <t>A.2) Quantidade de passagens por mês por empregado:</t>
  </si>
  <si>
    <t>C.1    Tributos (especificar)</t>
  </si>
  <si>
    <r>
      <t>Seguro acidente de trabalho (</t>
    </r>
    <r>
      <rPr>
        <sz val="11"/>
        <color rgb="FF000000"/>
        <rFont val="Times New Roman"/>
        <family val="1"/>
      </rPr>
      <t>RAT x FAP)</t>
    </r>
  </si>
  <si>
    <t>BASE DE CÁLUCO PARA O MÓDULO 2.2</t>
  </si>
  <si>
    <t>MÓDULO 1</t>
  </si>
  <si>
    <t>MÓDULO 2.1</t>
  </si>
  <si>
    <t>SUBMÓDULO 2.2 - ENCARGOS PREVIDENCIÁRIOS (GPS), FUNFO DE GARANTIA POR TEMPO DE
 SERVIÇO E OUTRAS CONTRIBUIÇÕES</t>
  </si>
  <si>
    <t>SUBMÓDULO 2.3 - BENEFÍCIOS MENSAIS E DIÁRIOS</t>
  </si>
  <si>
    <t>BASE DE CÁLCULO PARA O MÓDULO 4 = MÓDULO 1 + MÓDULO 2 + MÓDULO 3</t>
  </si>
  <si>
    <t>MÓDULO 2</t>
  </si>
  <si>
    <t>MÓDULO 3</t>
  </si>
  <si>
    <t>BASE DE CÁLCULO PARA O MÓDULO 6 = MÓDULO 1 + MÓDULO 2 = MÓDULO 3
 + MÓDULO 4 + MÓDULO 5</t>
  </si>
  <si>
    <t>MÓDULO 4</t>
  </si>
  <si>
    <t>MÓDULO 5</t>
  </si>
  <si>
    <r>
      <rPr>
        <b/>
        <sz val="11"/>
        <rFont val="Times New Roman"/>
        <family val="1"/>
      </rPr>
      <t xml:space="preserve">PLANILHA DE CUSTOS E FORMAÇÃO DE PREÇOS - </t>
    </r>
    <r>
      <rPr>
        <sz val="11"/>
        <rFont val="Times New Roman"/>
        <family val="1"/>
      </rPr>
      <t xml:space="preserve">(Redação dada pela Instrução Normativa nº 05, de 25 de maio de 2017, com modificações pertinentes  trazidas pela Instrução Normativa nº 07/2018).
</t>
    </r>
  </si>
  <si>
    <t>Razão Social da Empresa</t>
  </si>
  <si>
    <t>Assinatura do Representante Legal da Empres</t>
  </si>
  <si>
    <t>Local e data</t>
  </si>
  <si>
    <r>
      <t xml:space="preserve">17. </t>
    </r>
    <r>
      <rPr>
        <sz val="10"/>
        <rFont val="Calibri"/>
        <family val="2"/>
      </rPr>
      <t>Declaramos que arcaremos com o ônus decorrente de eventual equívoco no dimensionamento dos quantitativos desta proposta, inclusive quanto aos custos variáveis decorrentes de fatores futuros e incertos, tais como os valores providos com o quantitativo de vale transporte, devendo complementá-los, caso o previsto inicialmente nesta proposta não seja satisfatório para o atendimento ao objeto da licitação, exceto quando ocorrer algum dos eventos arrolados nos incisos do §1° do artigo 57 da Lei n° 8.666, de 1993.</t>
    </r>
  </si>
  <si>
    <r>
      <t xml:space="preserve">16. </t>
    </r>
    <r>
      <rPr>
        <sz val="10"/>
        <rFont val="Calibri"/>
        <family val="2"/>
      </rPr>
      <t>Declaramos que temos ciência das condições estabelecidas neste Edital e seus Anexos, bem como da obrigatoriedade do cumprimento das disposições nela contidas, assumindo o compromisso de executar os serviços nos seus termos, bem como fornecer todos os materiais, equipamentos, ferramentas e utensílios necessários, em quantidades e qualidades adequadas à perfeita execução contratual, promovendo, quando requerido, sua substituição;</t>
    </r>
  </si>
  <si>
    <r>
      <t xml:space="preserve">15. Declaramos que esta proposta considera em seu inteiro teor as determinações </t>
    </r>
    <r>
      <rPr>
        <sz val="10"/>
        <rFont val="Calibri"/>
        <family val="2"/>
      </rPr>
      <t>dos sindicatos, acordos coletivos, convenções coletivas ou sentenças normativas que regem as categorias profissionais que executarão o serviço e as respectivas datas bases e vigências, com base na Classificação Brasileira de Ocupações – CBO.</t>
    </r>
  </si>
  <si>
    <r>
      <t xml:space="preserve">14. </t>
    </r>
    <r>
      <rPr>
        <sz val="10"/>
        <rFont val="Calibri"/>
        <family val="2"/>
      </rPr>
      <t>Declaramos que tomamos conhecimento de todas as informações e condições para o cumprimento das obrigações objeto desta licitação e que atendemos todas as condições do edital.</t>
    </r>
  </si>
  <si>
    <r>
      <t xml:space="preserve">13. </t>
    </r>
    <r>
      <rPr>
        <sz val="10"/>
        <rFont val="Calibri"/>
        <family val="2"/>
      </rPr>
      <t>No preço estão contidos todos os custos e despesas diretas e indiretas, tributos incidentes, encargos sociais, previdenciarios, trabalhistas e comerciais, taxa de administração e lucro, materiais e mão de obra a serem empregados, vale transporte, vale alimentação, seguros e quaisquer outros necessários ao fiel e integral cumprimento do objeto do edital e seus anexos.</t>
    </r>
  </si>
  <si>
    <t>Valor Total Mensal</t>
  </si>
  <si>
    <t>Unidade</t>
  </si>
  <si>
    <t>GRUPO</t>
  </si>
  <si>
    <r>
      <rPr>
        <b/>
        <sz val="10"/>
        <rFont val="Calibri"/>
        <family val="2"/>
      </rPr>
      <t>12. A unidade da federação na qual será emitido o documento fiscal é:</t>
    </r>
    <r>
      <rPr>
        <sz val="10"/>
        <rFont val="Calibri"/>
        <family val="2"/>
      </rPr>
      <t xml:space="preserve"> </t>
    </r>
  </si>
  <si>
    <t xml:space="preserve">11. Cargo: </t>
  </si>
  <si>
    <r>
      <rPr>
        <b/>
        <sz val="10"/>
        <rFont val="Calibri"/>
        <family val="2"/>
      </rPr>
      <t>10. Representante da Empresa</t>
    </r>
    <r>
      <rPr>
        <sz val="10"/>
        <rFont val="Calibri"/>
        <family val="2"/>
      </rPr>
      <t xml:space="preserve">: </t>
    </r>
  </si>
  <si>
    <r>
      <rPr>
        <b/>
        <sz val="10"/>
        <rFont val="Calibri"/>
        <family val="2"/>
      </rPr>
      <t>9. Banco:</t>
    </r>
    <r>
      <rPr>
        <sz val="10"/>
        <rFont val="Calibri"/>
        <family val="2"/>
      </rPr>
      <t xml:space="preserve">  _________/ Agência:  ______C/c: ______</t>
    </r>
  </si>
  <si>
    <r>
      <rPr>
        <b/>
        <sz val="10"/>
        <rFont val="Calibri"/>
        <family val="2"/>
      </rPr>
      <t xml:space="preserve">8. Prazo de pagamento: </t>
    </r>
    <r>
      <rPr>
        <sz val="10"/>
        <rFont val="Calibri"/>
        <family val="2"/>
      </rPr>
      <t>Conforme Edital</t>
    </r>
  </si>
  <si>
    <r>
      <rPr>
        <b/>
        <sz val="10"/>
        <rFont val="Calibri"/>
        <family val="2"/>
      </rPr>
      <t>7. Validade da proposta: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</si>
  <si>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6. Telefone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</si>
  <si>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5. Endereço: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</si>
  <si>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3. Inscrição Estadual: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</si>
  <si>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2. CNPJ N</t>
    </r>
    <r>
      <rPr>
        <sz val="10"/>
        <rFont val="Calibri"/>
        <family val="2"/>
      </rPr>
      <t xml:space="preserve">º </t>
    </r>
  </si>
  <si>
    <r>
      <t xml:space="preserve">1. </t>
    </r>
    <r>
      <rPr>
        <b/>
        <sz val="10"/>
        <rFont val="Calibri"/>
        <family val="2"/>
      </rPr>
      <t>Razão Social da Empresa:</t>
    </r>
    <r>
      <rPr>
        <sz val="10"/>
        <rFont val="Calibri"/>
        <family val="2"/>
      </rPr>
      <t xml:space="preserve"> </t>
    </r>
  </si>
  <si>
    <t>PLANILHA DE CUSTOS E FORMAÇÃO DE PREÇOS E PROPOSTA COMERCIAL</t>
  </si>
  <si>
    <t>PLANILHA DA ADMINISTRAÇÃO</t>
  </si>
  <si>
    <t>VALOR UNITÁRIO</t>
  </si>
  <si>
    <t xml:space="preserve">Valor Global Mensal </t>
  </si>
  <si>
    <r>
      <rPr>
        <b/>
        <sz val="10"/>
        <rFont val="Calibri"/>
        <family val="2"/>
      </rPr>
      <t>4. Inscrição Municipal:</t>
    </r>
    <r>
      <rPr>
        <sz val="10"/>
        <rFont val="Calibri"/>
        <family val="2"/>
      </rPr>
      <t xml:space="preserve"> </t>
    </r>
  </si>
  <si>
    <t>Posto</t>
  </si>
  <si>
    <t>Valor Total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</si>
  <si>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EQUIPAMENTOS </t>
    </r>
    <r>
      <rPr>
        <b/>
        <sz val="10"/>
        <rFont val="Arial"/>
        <family val="2"/>
      </rPr>
      <t>POR VIGILANTE</t>
    </r>
  </si>
  <si>
    <t>por endereço</t>
  </si>
  <si>
    <t>por posto</t>
  </si>
  <si>
    <t>Rádio HT</t>
  </si>
  <si>
    <t>Livro de Ocorrências</t>
  </si>
  <si>
    <t>por vigilante</t>
  </si>
  <si>
    <t>Distintivo</t>
  </si>
  <si>
    <t>Pilha para lanterna</t>
  </si>
  <si>
    <t>Lanterna tática de led, acionamento traseiro</t>
  </si>
  <si>
    <t>Cordão de Apito</t>
  </si>
  <si>
    <t>Apito</t>
  </si>
  <si>
    <t>Porta cassetete ou bastão retrátil</t>
  </si>
  <si>
    <t>Cassetete ou bastão retrátil</t>
  </si>
  <si>
    <t>Cinto com coldre e suporte para balas</t>
  </si>
  <si>
    <t>EQUIPAMENTOS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</si>
  <si>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ARMAMENTO </t>
    </r>
    <r>
      <rPr>
        <b/>
        <sz val="10"/>
        <rFont val="Arial"/>
        <family val="2"/>
      </rPr>
      <t>POR VIGILANTE</t>
    </r>
  </si>
  <si>
    <t>Capa para colete balístico</t>
  </si>
  <si>
    <t>Colete Balístico IIA</t>
  </si>
  <si>
    <t>Produtos para manutenção armas</t>
  </si>
  <si>
    <t>Revólver calibre 38 (6 TIROS)</t>
  </si>
  <si>
    <t>ARMAMENTO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</si>
  <si>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UNIFORMES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</si>
  <si>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ANUAL</t>
    </r>
    <r>
      <rPr>
        <sz val="10"/>
        <rFont val="Arial"/>
        <family val="2"/>
      </rPr>
      <t xml:space="preserve"> DE UNIFORMES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</si>
  <si>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ANUAL</t>
    </r>
    <r>
      <rPr>
        <sz val="10"/>
        <rFont val="Arial"/>
        <family val="2"/>
      </rPr>
      <t xml:space="preserve"> DE UNIFORMES PARA O GRUPO I</t>
    </r>
  </si>
  <si>
    <t>Jaqueta para frio ou Japona</t>
  </si>
  <si>
    <t>Quepe ou boné com emblema</t>
  </si>
  <si>
    <t>Cinto de Nylon</t>
  </si>
  <si>
    <t>Camisa de manga curta</t>
  </si>
  <si>
    <t>Camisa de manga comprida</t>
  </si>
  <si>
    <t>Calça</t>
  </si>
  <si>
    <t>UNIFORMES</t>
  </si>
  <si>
    <t>VALOR TOTAL (ANUAL) (A x B x C)</t>
  </si>
  <si>
    <t xml:space="preserve">QUANTIDADE TOTAL DO GRUPO (C) </t>
  </si>
  <si>
    <t>QUANTIDADE ESTIMADA ANUAL (B)</t>
  </si>
  <si>
    <t>UNIDADE</t>
  </si>
  <si>
    <t>PEÇA</t>
  </si>
  <si>
    <t>GRUPO I</t>
  </si>
  <si>
    <t>I</t>
  </si>
  <si>
    <t>TOTAL DE ENDEREÇOS</t>
  </si>
  <si>
    <t>TOTAL DE VIGILANTES</t>
  </si>
  <si>
    <t>TOTAL DE POSTOS</t>
  </si>
  <si>
    <t>COMPOSIÇÃO DE CUSTOS</t>
  </si>
  <si>
    <t>Nº Processo Nº 08220.003380/2019-70</t>
  </si>
  <si>
    <t>CBO 5173-30</t>
  </si>
  <si>
    <t>Outros: Intervalo Intrajornada</t>
  </si>
  <si>
    <t>01/03/2019</t>
  </si>
  <si>
    <t>Seguro de Vida</t>
  </si>
  <si>
    <t>Armamento</t>
  </si>
  <si>
    <t>SESSPAC - AC00013/2019</t>
  </si>
  <si>
    <t>SESSPAC - AC00013/2019 - VIGILANTE</t>
  </si>
  <si>
    <t>SERVIÇO DE VIGILÂNCIA ARMADA- DIURNO - ESCALA 12X36</t>
  </si>
  <si>
    <t xml:space="preserve">Salário-base </t>
  </si>
  <si>
    <t>Quantidade de Postos</t>
  </si>
  <si>
    <t>Qtd. de Vigilantes por Posto</t>
  </si>
  <si>
    <t>SERVIÇO DE VIGILÂNCIA ARMADA- NOTURNO - ESCALA 12X36</t>
  </si>
  <si>
    <t>SERVIÇO DE VIGILÂNCIA ARMADA- DIURNO - 44 HORAS SEMANAIS</t>
  </si>
  <si>
    <t>Crachá / Plaqueta</t>
  </si>
  <si>
    <t>ATENÇÃO AS CÉLULAS EM AMARELO</t>
  </si>
  <si>
    <t>VALOR TOTAL (CONTRATO DE 20 MESES) (A x B x C)</t>
  </si>
  <si>
    <t>Par de Botas</t>
  </si>
  <si>
    <t>Munição calibre 38 (PCT. c/ 10 Und.)</t>
  </si>
  <si>
    <t>Transporte (15 dias úteis)</t>
  </si>
  <si>
    <t>por Unidade</t>
  </si>
  <si>
    <t xml:space="preserve"> SESSPAC - AC00013/2019 - VIGILANTE</t>
  </si>
  <si>
    <t xml:space="preserve">Outros: </t>
  </si>
  <si>
    <t xml:space="preserve">PLANILHA DE CUSTOS E FORMAÇÃO DE PREÇOS </t>
  </si>
  <si>
    <t>Licitação Nº  _______/2020</t>
  </si>
  <si>
    <t>XX/XX/2020</t>
  </si>
  <si>
    <t>Dia __/___/2020 às ___:___ horas</t>
  </si>
  <si>
    <t xml:space="preserve">Multa sobre o FGTS e contribuições sociais </t>
  </si>
  <si>
    <t>Incidência dos encargos de GPS, FGTS e outras contribuições sobre o aviso prévio trabalhado</t>
  </si>
  <si>
    <t>Valor global da proposta - Contrato de 12 meses
(Valor mensal do serviço multiplicado por 12 (doze), número de meses do
contrato).</t>
  </si>
  <si>
    <r>
      <t>VALOR TOTAL</t>
    </r>
    <r>
      <rPr>
        <b/>
        <sz val="10"/>
        <rFont val="Arial"/>
        <family val="2"/>
      </rPr>
      <t xml:space="preserve"> (CONTRATO DE 12 MESES)</t>
    </r>
    <r>
      <rPr>
        <sz val="10"/>
        <rFont val="Arial"/>
        <family val="2"/>
      </rPr>
      <t xml:space="preserve"> DE ARMAMENTO PARA O GRUPO I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</si>
  <si>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ARMAMENTO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</si>
  <si>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EQUIPAMENTOS PARA O GRUPO I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</si>
  <si>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EQUIPAMENTOS </t>
    </r>
    <r>
      <rPr>
        <b/>
        <sz val="10"/>
        <rFont val="Arial"/>
        <family val="2"/>
      </rPr>
      <t>POR VIGILANTE</t>
    </r>
  </si>
  <si>
    <t>Valor Global (contrato para 12 meses)</t>
  </si>
  <si>
    <t>QUANTIDADE ESTIMADA (CONTRATO DE 12 MESES)</t>
  </si>
  <si>
    <t>Multa sobre o FGTS e contribuições sociais sobre o aviso prévio indenizado</t>
  </si>
  <si>
    <t>Vigilância Diurno 12x36</t>
  </si>
  <si>
    <t>Vigilância Noturno 12x36</t>
  </si>
  <si>
    <t>Vigilância 44 Horas Semanais</t>
  </si>
  <si>
    <t>Valor global da proposta - Contrato de 12 meses
(Valor mensal do serviço multiplicado por 12 (meses), número de meses do
contrato).</t>
  </si>
  <si>
    <t>Substituto na cobertura de Férias</t>
  </si>
  <si>
    <t>Substituto na Licença-paternidade</t>
  </si>
  <si>
    <t>Substituto na Ausência por acidente de trabalho</t>
  </si>
  <si>
    <t>Substituto na Afastamento Maternidade</t>
  </si>
  <si>
    <t>Substituto na cobertura Férias</t>
  </si>
  <si>
    <t>Substituto nas Ausências Legais</t>
  </si>
  <si>
    <t>Substituto no Afastamento Maternidade</t>
  </si>
  <si>
    <t>Substitiuto na Ausência por acidente de trabalho</t>
  </si>
  <si>
    <t/>
  </si>
  <si>
    <t>Valor Global (contrato de 12 meses)</t>
  </si>
  <si>
    <t>EPITACIOLÂNDIA/ACRE</t>
  </si>
  <si>
    <r>
      <t xml:space="preserve">Posto de vigilância ostensiva armada, de </t>
    </r>
    <r>
      <rPr>
        <b/>
        <sz val="8"/>
        <rFont val="Arial"/>
        <family val="2"/>
      </rPr>
      <t>12 (doze) horas diurnas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DPF/EPA/AC</t>
    </r>
  </si>
  <si>
    <r>
      <t xml:space="preserve">Posto de vigilância ostensiva armada, de </t>
    </r>
    <r>
      <rPr>
        <b/>
        <sz val="8"/>
        <rFont val="Arial"/>
        <family val="2"/>
      </rPr>
      <t>12 (doze) horas noturnas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19:00 às 07:00hs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DPF/EPA/AC.</t>
    </r>
  </si>
  <si>
    <r>
      <t xml:space="preserve">Posto de vigilância ostensiva armada, de </t>
    </r>
    <r>
      <rPr>
        <b/>
        <sz val="8"/>
        <rFont val="Arial"/>
        <family val="2"/>
      </rPr>
      <t>44 (quarenta e quatro) horas semanais</t>
    </r>
    <r>
      <rPr>
        <sz val="8"/>
        <rFont val="Arial"/>
        <family val="2"/>
      </rPr>
      <t xml:space="preserve">, diurnas de segunda-feira a sexta-feira, envolvendo 01 (um) vigilante para atender as necessidades do edifício sede da </t>
    </r>
    <r>
      <rPr>
        <sz val="8"/>
        <color rgb="FF000000"/>
        <rFont val="Arial"/>
        <family val="2"/>
      </rPr>
      <t>Superintendência Regional da Polícia Federal no Acre – SR/PF/AC</t>
    </r>
    <r>
      <rPr>
        <sz val="8"/>
        <rFont val="Arial"/>
        <family val="2"/>
      </rPr>
      <t xml:space="preserve">. </t>
    </r>
  </si>
  <si>
    <r>
      <t xml:space="preserve">Posto de vigilância ostensiva armada, de </t>
    </r>
    <r>
      <rPr>
        <b/>
        <sz val="8"/>
        <rFont val="Arial"/>
        <family val="2"/>
      </rPr>
      <t>12 (doze) horas noturnas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19:00 às 07:00hs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Superintendência Regional da Polícia Federal no Acre – SR/PF/AC</t>
    </r>
    <r>
      <rPr>
        <sz val="8"/>
        <rFont val="Arial"/>
        <family val="2"/>
      </rPr>
      <t xml:space="preserve">. </t>
    </r>
  </si>
  <si>
    <r>
      <t xml:space="preserve">Posto de vigilância ostensiva armada, de </t>
    </r>
    <r>
      <rPr>
        <b/>
        <u/>
        <sz val="8"/>
        <rFont val="Arial"/>
        <family val="2"/>
      </rPr>
      <t>12 (doze) horas diurnas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Superintendência Regional da Polícia Federal no Acre – SR/PF/AC</t>
    </r>
    <r>
      <rPr>
        <sz val="8"/>
        <rFont val="Arial"/>
        <family val="2"/>
      </rPr>
      <t>.</t>
    </r>
    <r>
      <rPr>
        <b/>
        <sz val="8"/>
        <rFont val="Arial"/>
        <family val="2"/>
      </rPr>
      <t xml:space="preserve"> </t>
    </r>
  </si>
  <si>
    <r>
      <t xml:space="preserve">Posto de vigilância ostensiva armada, de </t>
    </r>
    <r>
      <rPr>
        <b/>
        <sz val="8"/>
        <rFont val="Arial"/>
        <family val="2"/>
      </rPr>
      <t>12 (doze) horas diurnas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DPF/CZS/AC.</t>
    </r>
  </si>
  <si>
    <r>
      <t xml:space="preserve">Posto de vigilância ostensiva armada, de </t>
    </r>
    <r>
      <rPr>
        <b/>
        <sz val="8"/>
        <rFont val="Arial"/>
        <family val="2"/>
      </rPr>
      <t>12 (doze) horas noturnas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19:00 às 07:00hs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DPF/CZS/AC.</t>
    </r>
  </si>
  <si>
    <r>
      <t xml:space="preserve">Posto de vigilância ostensiva armada, de </t>
    </r>
    <r>
      <rPr>
        <b/>
        <sz val="8"/>
        <rFont val="Arial"/>
        <family val="2"/>
      </rPr>
      <t>12 (doze) horas diurnas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>, inclusive feriados, para atender as necessidades d</t>
    </r>
    <r>
      <rPr>
        <sz val="8"/>
        <color rgb="FF000000"/>
        <rFont val="Arial"/>
        <family val="2"/>
      </rPr>
      <t>a balsa da Polícia Federal no Porto do Governo em Cruzeiro do Sul.</t>
    </r>
  </si>
  <si>
    <r>
      <t>Posto de vigilância ostensiva armada, de 1</t>
    </r>
    <r>
      <rPr>
        <b/>
        <sz val="8"/>
        <rFont val="Arial"/>
        <family val="2"/>
      </rPr>
      <t>2 (doze) horas noturnas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>, inclusive feriados, para atender as necessidades d</t>
    </r>
    <r>
      <rPr>
        <sz val="8"/>
        <color rgb="FF000000"/>
        <rFont val="Arial"/>
        <family val="2"/>
      </rPr>
      <t>a balsa da Polícia Federal no Porto do Governo em Cruzeiro do Sul.</t>
    </r>
  </si>
  <si>
    <t>CRUZEIRO DO SUM/ACRE</t>
  </si>
  <si>
    <t>CRUZEIRO DO SUL/ACRE</t>
  </si>
  <si>
    <t>CZS BALSA/ACRE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</si>
</sst>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164" formatCode="&quot;R$ &quot;#,##0.00"/>
    <numFmt numFmtId="165" formatCode="0.000%"/>
    <numFmt numFmtId="166" formatCode="0.0000%"/>
    <numFmt numFmtId="167" formatCode="_-&quot;R$ &quot;* #,##0.00_-;&quot;-R$ &quot;* #,##0.00_-;_-&quot;R$ &quot;* \-??_-;_-@_-"/>
    <numFmt numFmtId="168" formatCode="_(&quot;R$ &quot;* #,##0.00_);_(&quot;R$ &quot;* \(#,##0.00\);_(&quot;R$ &quot;* &quot;-&quot;??_);_(@_)"/>
    <numFmt numFmtId="169" formatCode="&quot;R$&quot;\ #,##0.00"/>
    <numFmt numFmtId="170" formatCode="_(* #,##0.00_);_(* \(#,##0.00\);_(* &quot;-&quot;??_);_(@_)"/>
    <numFmt numFmtId="171" formatCode="_(&quot;R$ &quot;* #,##0.00_);_(&quot;R$ &quot;* \(#,##0.00\);_(&quot;R$ &quot;* \-??_);_(@_)"/>
    <numFmt numFmtId="172" formatCode="0.0000000"/>
  </numFmts>
  <fonts count="68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1"/>
    </font>
    <font>
      <sz val="10"/>
      <name val="Arial"/>
      <family val="2"/>
      <charset val="1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sz val="10"/>
      <color indexed="81"/>
      <name val="Times New Roman"/>
      <family val="1"/>
    </font>
    <font>
      <sz val="9"/>
      <color indexed="81"/>
      <name val="Segoe UI"/>
      <family val="2"/>
    </font>
    <font>
      <b/>
      <sz val="10"/>
      <color indexed="81"/>
      <name val="Times New Roman"/>
      <family val="1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rgb="FF800080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u/>
      <sz val="10"/>
      <name val="Arial"/>
      <family val="2"/>
    </font>
    <font>
      <b/>
      <u/>
      <sz val="14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8"/>
      <color indexed="81"/>
      <name val="Segoe UI"/>
      <family val="2"/>
    </font>
    <font>
      <sz val="7.5"/>
      <color indexed="81"/>
      <name val="Segoe UI"/>
      <family val="2"/>
    </font>
    <font>
      <b/>
      <sz val="8"/>
      <color indexed="81"/>
      <name val="Times New Roman"/>
      <family val="1"/>
    </font>
    <font>
      <sz val="8"/>
      <color indexed="81"/>
      <name val="Times New Roman"/>
      <family val="1"/>
    </font>
    <font>
      <sz val="8"/>
      <color indexed="81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12"/>
      <color rgb="FF000000"/>
      <name val="Calibri"/>
      <family val="2"/>
      <scheme val="minor"/>
    </font>
    <font>
      <b/>
      <u/>
      <sz val="10"/>
      <color indexed="81"/>
      <name val="Times New Roman"/>
      <family val="1"/>
    </font>
    <font>
      <b/>
      <u/>
      <sz val="8"/>
      <color indexed="81"/>
      <name val="Times New Roman"/>
      <family val="1"/>
    </font>
    <font>
      <b/>
      <sz val="7.5"/>
      <color indexed="81"/>
      <name val="Segoe UI"/>
      <family val="2"/>
    </font>
    <font>
      <b/>
      <sz val="8"/>
      <color indexed="81"/>
      <name val="Segoe UI"/>
      <family val="2"/>
    </font>
    <font>
      <b/>
      <sz val="8"/>
      <name val="Arial"/>
      <family val="2"/>
    </font>
    <font>
      <b/>
      <u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0">
    <xf numFmtId="0" fontId="0" fillId="0" borderId="0"/>
    <xf numFmtId="167" fontId="4" fillId="0" borderId="0" applyBorder="0" applyProtection="0"/>
    <xf numFmtId="9" fontId="4" fillId="0" borderId="0" applyBorder="0" applyProtection="0"/>
    <xf numFmtId="0" fontId="2" fillId="0" borderId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10" borderId="0" applyNumberFormat="0" applyBorder="0" applyAlignment="0" applyProtection="0"/>
    <xf numFmtId="0" fontId="15" fillId="22" borderId="20" applyNumberFormat="0" applyAlignment="0" applyProtection="0"/>
    <xf numFmtId="0" fontId="16" fillId="23" borderId="21" applyNumberFormat="0" applyAlignment="0" applyProtection="0"/>
    <xf numFmtId="0" fontId="17" fillId="0" borderId="22" applyNumberFormat="0" applyFill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7" borderId="0" applyNumberFormat="0" applyBorder="0" applyAlignment="0" applyProtection="0"/>
    <xf numFmtId="0" fontId="18" fillId="13" borderId="20" applyNumberFormat="0" applyAlignment="0" applyProtection="0"/>
    <xf numFmtId="0" fontId="19" fillId="9" borderId="0" applyNumberFormat="0" applyBorder="0" applyAlignment="0" applyProtection="0"/>
    <xf numFmtId="44" fontId="12" fillId="0" borderId="0" applyFont="0" applyFill="0" applyBorder="0" applyAlignment="0" applyProtection="0"/>
    <xf numFmtId="171" fontId="7" fillId="0" borderId="0" applyFill="0" applyBorder="0" applyAlignment="0" applyProtection="0"/>
    <xf numFmtId="171" fontId="7" fillId="0" borderId="0" applyFill="0" applyBorder="0" applyAlignment="0" applyProtection="0"/>
    <xf numFmtId="168" fontId="7" fillId="0" borderId="0" applyFont="0" applyFill="0" applyBorder="0" applyAlignment="0" applyProtection="0"/>
    <xf numFmtId="0" fontId="20" fillId="2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7" fillId="29" borderId="23" applyNumberFormat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ill="0" applyBorder="0" applyAlignment="0" applyProtection="0"/>
    <xf numFmtId="0" fontId="21" fillId="22" borderId="24" applyNumberFormat="0" applyAlignment="0" applyProtection="0"/>
    <xf numFmtId="170" fontId="7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5" fillId="0" borderId="25" applyNumberFormat="0" applyFill="0" applyAlignment="0" applyProtection="0"/>
    <xf numFmtId="0" fontId="26" fillId="0" borderId="26" applyNumberFormat="0" applyFill="0" applyAlignment="0" applyProtection="0"/>
    <xf numFmtId="0" fontId="27" fillId="0" borderId="27" applyNumberFormat="0" applyFill="0" applyAlignment="0" applyProtection="0"/>
    <xf numFmtId="0" fontId="2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8" fillId="0" borderId="28" applyNumberFormat="0" applyFill="0" applyAlignment="0" applyProtection="0"/>
    <xf numFmtId="170" fontId="7" fillId="0" borderId="0" applyFont="0" applyFill="0" applyBorder="0" applyAlignment="0" applyProtection="0"/>
    <xf numFmtId="0" fontId="1" fillId="0" borderId="0"/>
  </cellStyleXfs>
  <cellXfs count="348">
    <xf numFmtId="0" fontId="0" fillId="0" borderId="0" xfId="0"/>
    <xf numFmtId="0" fontId="0" fillId="0" borderId="0" xfId="0" applyFont="1"/>
    <xf numFmtId="2" fontId="0" fillId="2" borderId="0" xfId="0" applyNumberFormat="1" applyFont="1" applyFill="1"/>
    <xf numFmtId="0" fontId="34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/>
    </xf>
    <xf numFmtId="10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1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29" xfId="0" applyFont="1" applyBorder="1" applyAlignment="1">
      <alignment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10" fontId="33" fillId="0" borderId="29" xfId="0" applyNumberFormat="1" applyFont="1" applyBorder="1" applyAlignment="1">
      <alignment vertical="center" wrapText="1"/>
    </xf>
    <xf numFmtId="0" fontId="34" fillId="0" borderId="1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right" vertical="center" wrapText="1"/>
    </xf>
    <xf numFmtId="167" fontId="33" fillId="0" borderId="0" xfId="1" applyFont="1" applyFill="1" applyBorder="1"/>
    <xf numFmtId="0" fontId="33" fillId="0" borderId="0" xfId="0" applyFont="1"/>
    <xf numFmtId="0" fontId="39" fillId="3" borderId="0" xfId="3" applyFont="1" applyFill="1" applyBorder="1" applyAlignment="1">
      <alignment horizontal="center" vertical="center" wrapText="1"/>
    </xf>
    <xf numFmtId="169" fontId="39" fillId="3" borderId="0" xfId="3" applyNumberFormat="1" applyFont="1" applyFill="1" applyBorder="1" applyAlignment="1" applyProtection="1">
      <alignment horizontal="center" vertical="center" wrapText="1"/>
    </xf>
    <xf numFmtId="0" fontId="39" fillId="3" borderId="0" xfId="3" applyFont="1" applyFill="1" applyBorder="1" applyAlignment="1" applyProtection="1">
      <alignment horizontal="center" vertical="center" wrapText="1"/>
    </xf>
    <xf numFmtId="0" fontId="39" fillId="3" borderId="0" xfId="45" applyNumberFormat="1" applyFont="1" applyFill="1" applyBorder="1" applyAlignment="1" applyProtection="1">
      <alignment horizontal="center" vertical="center" wrapText="1"/>
      <protection locked="0"/>
    </xf>
    <xf numFmtId="169" fontId="39" fillId="3" borderId="0" xfId="34" applyNumberFormat="1" applyFont="1" applyFill="1" applyBorder="1" applyAlignment="1" applyProtection="1">
      <alignment horizontal="center" vertical="center" wrapText="1"/>
      <protection locked="0"/>
    </xf>
    <xf numFmtId="2" fontId="33" fillId="2" borderId="0" xfId="0" applyNumberFormat="1" applyFont="1" applyFill="1"/>
    <xf numFmtId="10" fontId="34" fillId="0" borderId="1" xfId="0" applyNumberFormat="1" applyFont="1" applyBorder="1" applyAlignment="1">
      <alignment horizontal="center" vertical="center"/>
    </xf>
    <xf numFmtId="10" fontId="33" fillId="0" borderId="1" xfId="0" applyNumberFormat="1" applyFont="1" applyBorder="1" applyAlignment="1">
      <alignment horizontal="center" vertical="center" wrapText="1"/>
    </xf>
    <xf numFmtId="2" fontId="34" fillId="4" borderId="1" xfId="0" applyNumberFormat="1" applyFont="1" applyFill="1" applyBorder="1" applyAlignment="1">
      <alignment horizontal="center" vertical="center"/>
    </xf>
    <xf numFmtId="10" fontId="34" fillId="4" borderId="29" xfId="0" applyNumberFormat="1" applyFont="1" applyFill="1" applyBorder="1" applyAlignment="1">
      <alignment horizontal="center" vertical="center"/>
    </xf>
    <xf numFmtId="169" fontId="34" fillId="4" borderId="3" xfId="0" applyNumberFormat="1" applyFont="1" applyFill="1" applyBorder="1" applyAlignment="1">
      <alignment horizontal="center" vertical="center" wrapText="1"/>
    </xf>
    <xf numFmtId="169" fontId="33" fillId="0" borderId="1" xfId="0" applyNumberFormat="1" applyFont="1" applyBorder="1" applyAlignment="1">
      <alignment horizontal="center" vertical="center"/>
    </xf>
    <xf numFmtId="10" fontId="33" fillId="0" borderId="1" xfId="2" applyNumberFormat="1" applyFont="1" applyBorder="1" applyAlignment="1" applyProtection="1">
      <alignment horizontal="center" vertical="center" wrapText="1"/>
    </xf>
    <xf numFmtId="169" fontId="34" fillId="4" borderId="1" xfId="0" applyNumberFormat="1" applyFont="1" applyFill="1" applyBorder="1" applyAlignment="1">
      <alignment horizontal="center" vertical="center"/>
    </xf>
    <xf numFmtId="166" fontId="34" fillId="4" borderId="1" xfId="0" applyNumberFormat="1" applyFont="1" applyFill="1" applyBorder="1" applyAlignment="1">
      <alignment horizontal="center" vertical="center"/>
    </xf>
    <xf numFmtId="0" fontId="33" fillId="0" borderId="29" xfId="0" applyFont="1" applyBorder="1" applyAlignment="1">
      <alignment horizontal="center" vertical="center" wrapText="1"/>
    </xf>
    <xf numFmtId="169" fontId="33" fillId="0" borderId="1" xfId="0" applyNumberFormat="1" applyFont="1" applyBorder="1" applyAlignment="1">
      <alignment horizontal="center" vertical="center" wrapText="1"/>
    </xf>
    <xf numFmtId="169" fontId="33" fillId="0" borderId="3" xfId="0" applyNumberFormat="1" applyFont="1" applyBorder="1" applyAlignment="1">
      <alignment horizontal="center" vertical="center"/>
    </xf>
    <xf numFmtId="169" fontId="33" fillId="0" borderId="10" xfId="0" applyNumberFormat="1" applyFont="1" applyBorder="1" applyAlignment="1">
      <alignment horizontal="center" vertical="center"/>
    </xf>
    <xf numFmtId="169" fontId="33" fillId="0" borderId="9" xfId="0" applyNumberFormat="1" applyFont="1" applyBorder="1" applyAlignment="1">
      <alignment horizontal="center" vertical="center"/>
    </xf>
    <xf numFmtId="4" fontId="33" fillId="0" borderId="29" xfId="0" applyNumberFormat="1" applyFont="1" applyBorder="1" applyAlignment="1">
      <alignment vertical="center" wrapText="1"/>
    </xf>
    <xf numFmtId="4" fontId="33" fillId="0" borderId="1" xfId="0" applyNumberFormat="1" applyFont="1" applyBorder="1" applyAlignment="1">
      <alignment horizontal="center" vertical="center"/>
    </xf>
    <xf numFmtId="169" fontId="34" fillId="4" borderId="1" xfId="0" applyNumberFormat="1" applyFont="1" applyFill="1" applyBorder="1" applyAlignment="1">
      <alignment horizontal="center" vertical="center" wrapText="1"/>
    </xf>
    <xf numFmtId="169" fontId="34" fillId="0" borderId="1" xfId="0" applyNumberFormat="1" applyFont="1" applyBorder="1" applyAlignment="1">
      <alignment horizontal="center" vertical="center"/>
    </xf>
    <xf numFmtId="0" fontId="38" fillId="3" borderId="12" xfId="3" applyFont="1" applyFill="1" applyBorder="1" applyAlignment="1" applyProtection="1">
      <alignment horizontal="center" vertical="center" wrapText="1"/>
    </xf>
    <xf numFmtId="0" fontId="39" fillId="3" borderId="12" xfId="3" applyFont="1" applyFill="1" applyBorder="1" applyAlignment="1" applyProtection="1">
      <alignment horizontal="center" vertical="center" wrapText="1"/>
    </xf>
    <xf numFmtId="0" fontId="31" fillId="3" borderId="12" xfId="3" applyFont="1" applyFill="1" applyBorder="1" applyAlignment="1" applyProtection="1">
      <alignment horizontal="center" vertical="center" wrapText="1"/>
    </xf>
    <xf numFmtId="0" fontId="32" fillId="3" borderId="12" xfId="3" applyFont="1" applyFill="1" applyBorder="1" applyAlignment="1">
      <alignment horizontal="center" vertical="center" wrapText="1"/>
    </xf>
    <xf numFmtId="169" fontId="33" fillId="5" borderId="1" xfId="1" applyNumberFormat="1" applyFont="1" applyFill="1" applyBorder="1" applyAlignment="1">
      <alignment horizontal="center"/>
    </xf>
    <xf numFmtId="169" fontId="33" fillId="0" borderId="5" xfId="0" applyNumberFormat="1" applyFont="1" applyBorder="1" applyAlignment="1">
      <alignment horizontal="center" vertical="center" wrapText="1"/>
    </xf>
    <xf numFmtId="169" fontId="34" fillId="5" borderId="29" xfId="1" applyNumberFormat="1" applyFont="1" applyFill="1" applyBorder="1" applyAlignment="1">
      <alignment horizontal="center"/>
    </xf>
    <xf numFmtId="0" fontId="38" fillId="0" borderId="0" xfId="3" applyFont="1" applyFill="1" applyBorder="1" applyAlignment="1" applyProtection="1">
      <alignment vertical="center" wrapText="1"/>
    </xf>
    <xf numFmtId="0" fontId="39" fillId="3" borderId="0" xfId="3" applyFont="1" applyFill="1" applyBorder="1" applyAlignment="1" applyProtection="1">
      <alignment vertical="center" wrapText="1"/>
    </xf>
    <xf numFmtId="0" fontId="39" fillId="3" borderId="12" xfId="3" applyFont="1" applyFill="1" applyBorder="1" applyAlignment="1" applyProtection="1">
      <alignment vertical="center" wrapText="1"/>
    </xf>
    <xf numFmtId="169" fontId="39" fillId="3" borderId="12" xfId="34" applyNumberFormat="1" applyFont="1" applyFill="1" applyBorder="1" applyAlignment="1" applyProtection="1">
      <alignment horizontal="center" vertical="center" wrapText="1"/>
      <protection locked="0"/>
    </xf>
    <xf numFmtId="10" fontId="39" fillId="3" borderId="12" xfId="45" applyNumberFormat="1" applyFont="1" applyFill="1" applyBorder="1" applyAlignment="1" applyProtection="1">
      <alignment horizontal="center" vertical="center" wrapText="1"/>
      <protection locked="0"/>
    </xf>
    <xf numFmtId="169" fontId="32" fillId="3" borderId="18" xfId="3" applyNumberFormat="1" applyFont="1" applyFill="1" applyBorder="1" applyAlignment="1" applyProtection="1">
      <alignment horizontal="center" vertical="center" wrapText="1"/>
    </xf>
    <xf numFmtId="10" fontId="34" fillId="30" borderId="29" xfId="0" applyNumberFormat="1" applyFont="1" applyFill="1" applyBorder="1" applyAlignment="1">
      <alignment horizontal="center" vertical="center"/>
    </xf>
    <xf numFmtId="169" fontId="34" fillId="30" borderId="29" xfId="0" applyNumberFormat="1" applyFont="1" applyFill="1" applyBorder="1" applyAlignment="1">
      <alignment horizontal="center" vertical="center"/>
    </xf>
    <xf numFmtId="169" fontId="34" fillId="30" borderId="32" xfId="0" applyNumberFormat="1" applyFont="1" applyFill="1" applyBorder="1" applyAlignment="1">
      <alignment horizontal="center" vertical="center"/>
    </xf>
    <xf numFmtId="0" fontId="34" fillId="31" borderId="29" xfId="0" applyFont="1" applyFill="1" applyBorder="1" applyAlignment="1">
      <alignment horizontal="center" vertical="center"/>
    </xf>
    <xf numFmtId="169" fontId="34" fillId="31" borderId="5" xfId="0" applyNumberFormat="1" applyFont="1" applyFill="1" applyBorder="1" applyAlignment="1">
      <alignment horizontal="center" vertical="center"/>
    </xf>
    <xf numFmtId="165" fontId="33" fillId="0" borderId="1" xfId="0" applyNumberFormat="1" applyFont="1" applyBorder="1" applyAlignment="1">
      <alignment horizontal="center" vertical="center"/>
    </xf>
    <xf numFmtId="169" fontId="34" fillId="30" borderId="32" xfId="0" applyNumberFormat="1" applyFont="1" applyFill="1" applyBorder="1" applyAlignment="1">
      <alignment horizontal="center" vertical="center" wrapText="1"/>
    </xf>
    <xf numFmtId="169" fontId="34" fillId="31" borderId="32" xfId="0" applyNumberFormat="1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0" fillId="0" borderId="17" xfId="0" applyFont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7" fillId="0" borderId="0" xfId="41"/>
    <xf numFmtId="0" fontId="7" fillId="0" borderId="0" xfId="41" applyBorder="1"/>
    <xf numFmtId="0" fontId="7" fillId="0" borderId="0" xfId="41" applyFont="1" applyBorder="1" applyAlignment="1">
      <alignment horizontal="center" vertical="center"/>
    </xf>
    <xf numFmtId="0" fontId="42" fillId="0" borderId="0" xfId="41" applyFont="1"/>
    <xf numFmtId="0" fontId="42" fillId="0" borderId="0" xfId="41" applyFont="1" applyBorder="1" applyAlignment="1">
      <alignment horizontal="center" vertical="center"/>
    </xf>
    <xf numFmtId="0" fontId="42" fillId="0" borderId="0" xfId="41" applyFont="1" applyBorder="1"/>
    <xf numFmtId="0" fontId="42" fillId="0" borderId="0" xfId="41" applyFont="1" applyBorder="1" applyAlignment="1">
      <alignment horizontal="center"/>
    </xf>
    <xf numFmtId="0" fontId="42" fillId="0" borderId="0" xfId="41" applyFont="1" applyBorder="1" applyAlignment="1">
      <alignment wrapText="1"/>
    </xf>
    <xf numFmtId="169" fontId="44" fillId="3" borderId="29" xfId="41" applyNumberFormat="1" applyFont="1" applyFill="1" applyBorder="1"/>
    <xf numFmtId="0" fontId="43" fillId="0" borderId="0" xfId="41" applyFont="1"/>
    <xf numFmtId="164" fontId="45" fillId="3" borderId="29" xfId="41" applyNumberFormat="1" applyFont="1" applyFill="1" applyBorder="1" applyAlignment="1">
      <alignment horizontal="center" vertical="center" wrapText="1"/>
    </xf>
    <xf numFmtId="0" fontId="42" fillId="0" borderId="29" xfId="41" applyFont="1" applyBorder="1"/>
    <xf numFmtId="0" fontId="7" fillId="0" borderId="29" xfId="41" applyBorder="1"/>
    <xf numFmtId="0" fontId="45" fillId="3" borderId="29" xfId="41" applyFont="1" applyFill="1" applyBorder="1" applyAlignment="1">
      <alignment horizontal="center" vertical="center" wrapText="1"/>
    </xf>
    <xf numFmtId="0" fontId="42" fillId="0" borderId="0" xfId="41" applyFont="1" applyAlignment="1">
      <alignment horizontal="left"/>
    </xf>
    <xf numFmtId="0" fontId="49" fillId="3" borderId="29" xfId="41" applyFont="1" applyFill="1" applyBorder="1" applyAlignment="1">
      <alignment horizontal="center" vertical="center" wrapText="1"/>
    </xf>
    <xf numFmtId="0" fontId="49" fillId="3" borderId="29" xfId="41" applyNumberFormat="1" applyFont="1" applyFill="1" applyBorder="1" applyAlignment="1">
      <alignment horizontal="center" vertical="center" wrapText="1"/>
    </xf>
    <xf numFmtId="0" fontId="7" fillId="0" borderId="29" xfId="41" applyFont="1" applyBorder="1" applyAlignment="1">
      <alignment horizontal="center" vertical="center"/>
    </xf>
    <xf numFmtId="10" fontId="33" fillId="7" borderId="1" xfId="0" applyNumberFormat="1" applyFont="1" applyFill="1" applyBorder="1" applyAlignment="1">
      <alignment horizontal="center" vertical="center" wrapText="1"/>
    </xf>
    <xf numFmtId="10" fontId="33" fillId="7" borderId="1" xfId="0" applyNumberFormat="1" applyFont="1" applyFill="1" applyBorder="1" applyAlignment="1">
      <alignment horizontal="center" vertical="center"/>
    </xf>
    <xf numFmtId="0" fontId="34" fillId="32" borderId="3" xfId="0" applyFont="1" applyFill="1" applyBorder="1" applyAlignment="1">
      <alignment horizontal="center" vertical="center" wrapText="1"/>
    </xf>
    <xf numFmtId="2" fontId="34" fillId="32" borderId="3" xfId="0" applyNumberFormat="1" applyFont="1" applyFill="1" applyBorder="1" applyAlignment="1">
      <alignment horizontal="center" vertical="center" wrapText="1"/>
    </xf>
    <xf numFmtId="0" fontId="34" fillId="32" borderId="1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 wrapText="1"/>
    </xf>
    <xf numFmtId="2" fontId="34" fillId="32" borderId="1" xfId="0" applyNumberFormat="1" applyFont="1" applyFill="1" applyBorder="1" applyAlignment="1">
      <alignment horizontal="center" vertical="center"/>
    </xf>
    <xf numFmtId="0" fontId="34" fillId="32" borderId="2" xfId="0" applyFont="1" applyFill="1" applyBorder="1" applyAlignment="1">
      <alignment horizontal="center" vertical="center"/>
    </xf>
    <xf numFmtId="2" fontId="34" fillId="32" borderId="1" xfId="0" applyNumberFormat="1" applyFont="1" applyFill="1" applyBorder="1" applyAlignment="1">
      <alignment horizontal="center" vertical="center" wrapText="1"/>
    </xf>
    <xf numFmtId="0" fontId="34" fillId="32" borderId="8" xfId="0" applyFont="1" applyFill="1" applyBorder="1" applyAlignment="1">
      <alignment horizontal="center" vertical="center"/>
    </xf>
    <xf numFmtId="2" fontId="34" fillId="32" borderId="8" xfId="0" applyNumberFormat="1" applyFont="1" applyFill="1" applyBorder="1" applyAlignment="1">
      <alignment horizontal="center" vertical="center" wrapText="1"/>
    </xf>
    <xf numFmtId="0" fontId="33" fillId="32" borderId="1" xfId="0" applyFont="1" applyFill="1" applyBorder="1" applyAlignment="1">
      <alignment horizontal="center" vertical="center"/>
    </xf>
    <xf numFmtId="2" fontId="33" fillId="32" borderId="1" xfId="0" applyNumberFormat="1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/>
    </xf>
    <xf numFmtId="2" fontId="34" fillId="32" borderId="1" xfId="0" applyNumberFormat="1" applyFont="1" applyFill="1" applyBorder="1" applyAlignment="1">
      <alignment horizontal="center"/>
    </xf>
    <xf numFmtId="0" fontId="32" fillId="3" borderId="12" xfId="3" applyFont="1" applyFill="1" applyBorder="1" applyAlignment="1" applyProtection="1">
      <alignment horizontal="center" vertical="center" wrapText="1"/>
    </xf>
    <xf numFmtId="0" fontId="31" fillId="3" borderId="13" xfId="3" applyFont="1" applyFill="1" applyBorder="1" applyAlignment="1" applyProtection="1">
      <alignment horizontal="center" vertical="center" wrapText="1"/>
    </xf>
    <xf numFmtId="164" fontId="38" fillId="7" borderId="1" xfId="0" applyNumberFormat="1" applyFont="1" applyFill="1" applyBorder="1" applyAlignment="1">
      <alignment horizontal="center" vertical="center"/>
    </xf>
    <xf numFmtId="3" fontId="38" fillId="7" borderId="3" xfId="0" applyNumberFormat="1" applyFont="1" applyFill="1" applyBorder="1" applyAlignment="1">
      <alignment horizontal="center" vertical="center"/>
    </xf>
    <xf numFmtId="9" fontId="38" fillId="7" borderId="1" xfId="2" applyFont="1" applyFill="1" applyBorder="1" applyAlignment="1" applyProtection="1">
      <alignment horizontal="center" vertical="center"/>
    </xf>
    <xf numFmtId="169" fontId="33" fillId="7" borderId="1" xfId="0" applyNumberFormat="1" applyFont="1" applyFill="1" applyBorder="1" applyAlignment="1">
      <alignment horizontal="center" vertical="center" wrapText="1"/>
    </xf>
    <xf numFmtId="10" fontId="33" fillId="0" borderId="8" xfId="0" applyNumberFormat="1" applyFont="1" applyBorder="1" applyAlignment="1">
      <alignment horizontal="center" vertical="center"/>
    </xf>
    <xf numFmtId="166" fontId="34" fillId="7" borderId="1" xfId="0" applyNumberFormat="1" applyFont="1" applyFill="1" applyBorder="1" applyAlignment="1">
      <alignment horizontal="center" vertical="center"/>
    </xf>
    <xf numFmtId="169" fontId="33" fillId="7" borderId="1" xfId="0" applyNumberFormat="1" applyFont="1" applyFill="1" applyBorder="1" applyAlignment="1">
      <alignment horizontal="right" vertical="center"/>
    </xf>
    <xf numFmtId="169" fontId="33" fillId="7" borderId="1" xfId="0" applyNumberFormat="1" applyFont="1" applyFill="1" applyBorder="1" applyAlignment="1">
      <alignment horizontal="right" vertical="center" wrapText="1"/>
    </xf>
    <xf numFmtId="0" fontId="7" fillId="3" borderId="0" xfId="39" applyFill="1"/>
    <xf numFmtId="0" fontId="7" fillId="34" borderId="0" xfId="39" applyFill="1"/>
    <xf numFmtId="169" fontId="7" fillId="3" borderId="0" xfId="39" applyNumberFormat="1" applyFill="1"/>
    <xf numFmtId="170" fontId="7" fillId="3" borderId="0" xfId="58" applyFont="1" applyFill="1"/>
    <xf numFmtId="0" fontId="7" fillId="3" borderId="0" xfId="39" applyFont="1" applyFill="1"/>
    <xf numFmtId="0" fontId="7" fillId="34" borderId="0" xfId="39" applyFont="1" applyFill="1"/>
    <xf numFmtId="0" fontId="7" fillId="35" borderId="0" xfId="39" applyFill="1"/>
    <xf numFmtId="172" fontId="7" fillId="3" borderId="0" xfId="46" applyNumberFormat="1" applyFont="1" applyFill="1"/>
    <xf numFmtId="0" fontId="7" fillId="3" borderId="0" xfId="39" applyFill="1" applyAlignment="1">
      <alignment horizontal="right"/>
    </xf>
    <xf numFmtId="0" fontId="50" fillId="3" borderId="46" xfId="39" applyFont="1" applyFill="1" applyBorder="1" applyAlignment="1">
      <alignment horizontal="center" vertical="center"/>
    </xf>
    <xf numFmtId="0" fontId="50" fillId="3" borderId="45" xfId="39" applyFont="1" applyFill="1" applyBorder="1" applyAlignment="1">
      <alignment horizontal="center" vertical="center"/>
    </xf>
    <xf numFmtId="168" fontId="50" fillId="3" borderId="45" xfId="37" applyFont="1" applyFill="1" applyBorder="1" applyAlignment="1">
      <alignment horizontal="center" vertical="center"/>
    </xf>
    <xf numFmtId="0" fontId="50" fillId="3" borderId="44" xfId="39" applyFont="1" applyFill="1" applyBorder="1" applyAlignment="1">
      <alignment horizontal="center" vertical="center"/>
    </xf>
    <xf numFmtId="0" fontId="50" fillId="3" borderId="0" xfId="39" applyFont="1" applyFill="1" applyBorder="1" applyAlignment="1">
      <alignment horizontal="center" vertical="center"/>
    </xf>
    <xf numFmtId="0" fontId="7" fillId="3" borderId="43" xfId="39" applyFont="1" applyFill="1" applyBorder="1" applyAlignment="1">
      <alignment horizontal="center" vertical="center"/>
    </xf>
    <xf numFmtId="0" fontId="7" fillId="3" borderId="42" xfId="39" applyFont="1" applyFill="1" applyBorder="1" applyAlignment="1">
      <alignment horizontal="center" vertical="center"/>
    </xf>
    <xf numFmtId="0" fontId="7" fillId="3" borderId="42" xfId="37" applyNumberFormat="1" applyFont="1" applyFill="1" applyBorder="1" applyAlignment="1">
      <alignment horizontal="center" vertical="center"/>
    </xf>
    <xf numFmtId="0" fontId="7" fillId="3" borderId="41" xfId="39" applyFont="1" applyFill="1" applyBorder="1" applyAlignment="1">
      <alignment horizontal="center" vertical="center"/>
    </xf>
    <xf numFmtId="0" fontId="7" fillId="3" borderId="0" xfId="39" applyFont="1" applyFill="1" applyBorder="1" applyAlignment="1">
      <alignment horizontal="center" vertical="center"/>
    </xf>
    <xf numFmtId="0" fontId="50" fillId="3" borderId="29" xfId="39" applyFont="1" applyFill="1" applyBorder="1" applyAlignment="1">
      <alignment horizontal="center" vertical="center" wrapText="1"/>
    </xf>
    <xf numFmtId="0" fontId="7" fillId="3" borderId="29" xfId="39" applyFont="1" applyFill="1" applyBorder="1" applyAlignment="1">
      <alignment wrapText="1"/>
    </xf>
    <xf numFmtId="0" fontId="7" fillId="3" borderId="29" xfId="39" applyFont="1" applyFill="1" applyBorder="1" applyAlignment="1">
      <alignment horizontal="center" vertical="center" wrapText="1"/>
    </xf>
    <xf numFmtId="0" fontId="7" fillId="3" borderId="29" xfId="39" applyNumberFormat="1" applyFont="1" applyFill="1" applyBorder="1" applyAlignment="1">
      <alignment horizontal="center" vertical="center"/>
    </xf>
    <xf numFmtId="0" fontId="7" fillId="3" borderId="29" xfId="39" applyFont="1" applyFill="1" applyBorder="1" applyAlignment="1">
      <alignment horizontal="center" vertical="center"/>
    </xf>
    <xf numFmtId="0" fontId="7" fillId="36" borderId="0" xfId="39" applyFont="1" applyFill="1"/>
    <xf numFmtId="0" fontId="47" fillId="0" borderId="0" xfId="41" applyFont="1" applyAlignment="1">
      <alignment horizontal="center"/>
    </xf>
    <xf numFmtId="0" fontId="42" fillId="0" borderId="0" xfId="41" applyFont="1" applyAlignment="1">
      <alignment horizontal="left"/>
    </xf>
    <xf numFmtId="0" fontId="41" fillId="3" borderId="32" xfId="41" applyFont="1" applyFill="1" applyBorder="1" applyAlignment="1">
      <alignment horizontal="center" vertical="center" wrapText="1"/>
    </xf>
    <xf numFmtId="0" fontId="46" fillId="0" borderId="0" xfId="41" applyFont="1" applyAlignment="1">
      <alignment horizontal="left" vertical="center" wrapText="1"/>
    </xf>
    <xf numFmtId="0" fontId="7" fillId="0" borderId="0" xfId="41" applyBorder="1" applyAlignment="1">
      <alignment horizontal="center"/>
    </xf>
    <xf numFmtId="0" fontId="43" fillId="0" borderId="0" xfId="41" applyFont="1" applyBorder="1" applyAlignment="1">
      <alignment horizontal="center" vertical="center"/>
    </xf>
    <xf numFmtId="0" fontId="42" fillId="0" borderId="0" xfId="41" applyFont="1" applyBorder="1" applyAlignment="1">
      <alignment horizontal="center"/>
    </xf>
    <xf numFmtId="0" fontId="30" fillId="0" borderId="17" xfId="0" applyFont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4" fillId="4" borderId="5" xfId="0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169" fontId="33" fillId="3" borderId="1" xfId="0" applyNumberFormat="1" applyFont="1" applyFill="1" applyBorder="1" applyAlignment="1">
      <alignment horizontal="center" vertical="center" wrapText="1"/>
    </xf>
    <xf numFmtId="2" fontId="0" fillId="2" borderId="29" xfId="0" applyNumberFormat="1" applyFont="1" applyFill="1" applyBorder="1"/>
    <xf numFmtId="0" fontId="59" fillId="0" borderId="29" xfId="0" applyFont="1" applyBorder="1" applyAlignment="1">
      <alignment horizontal="center" vertical="center" wrapText="1"/>
    </xf>
    <xf numFmtId="0" fontId="61" fillId="0" borderId="29" xfId="0" applyFont="1" applyBorder="1" applyAlignment="1">
      <alignment horizontal="center" vertical="center" wrapText="1"/>
    </xf>
    <xf numFmtId="169" fontId="7" fillId="36" borderId="29" xfId="39" applyNumberFormat="1" applyFont="1" applyFill="1" applyBorder="1" applyAlignment="1">
      <alignment horizontal="center" vertical="center"/>
    </xf>
    <xf numFmtId="0" fontId="7" fillId="3" borderId="0" xfId="39" applyFill="1" applyAlignment="1">
      <alignment horizontal="center" vertical="center"/>
    </xf>
    <xf numFmtId="0" fontId="7" fillId="3" borderId="0" xfId="39" applyFont="1" applyFill="1" applyAlignment="1">
      <alignment horizontal="center" vertical="center"/>
    </xf>
    <xf numFmtId="169" fontId="7" fillId="3" borderId="29" xfId="39" applyNumberFormat="1" applyFont="1" applyFill="1" applyBorder="1" applyAlignment="1">
      <alignment horizontal="center" vertical="center"/>
    </xf>
    <xf numFmtId="0" fontId="7" fillId="34" borderId="0" xfId="39" applyFill="1" applyAlignment="1">
      <alignment horizontal="center" vertical="center"/>
    </xf>
    <xf numFmtId="169" fontId="50" fillId="37" borderId="29" xfId="39" applyNumberFormat="1" applyFont="1" applyFill="1" applyBorder="1" applyAlignment="1">
      <alignment horizontal="center" vertical="center"/>
    </xf>
    <xf numFmtId="0" fontId="59" fillId="0" borderId="0" xfId="0" applyFont="1" applyAlignment="1">
      <alignment horizontal="center" wrapText="1"/>
    </xf>
    <xf numFmtId="1" fontId="7" fillId="3" borderId="29" xfId="39" applyNumberFormat="1" applyFont="1" applyFill="1" applyBorder="1" applyAlignment="1">
      <alignment horizontal="center" vertical="center"/>
    </xf>
    <xf numFmtId="169" fontId="7" fillId="7" borderId="29" xfId="37" applyNumberFormat="1" applyFont="1" applyFill="1" applyBorder="1" applyAlignment="1">
      <alignment horizontal="center" vertical="center" wrapText="1"/>
    </xf>
    <xf numFmtId="169" fontId="44" fillId="3" borderId="29" xfId="37" applyNumberFormat="1" applyFont="1" applyFill="1" applyBorder="1" applyAlignment="1">
      <alignment horizontal="center" vertical="center"/>
    </xf>
    <xf numFmtId="0" fontId="53" fillId="36" borderId="0" xfId="39" applyFont="1" applyFill="1" applyAlignment="1">
      <alignment horizontal="center" vertical="center" textRotation="90"/>
    </xf>
    <xf numFmtId="169" fontId="50" fillId="3" borderId="29" xfId="39" applyNumberFormat="1" applyFont="1" applyFill="1" applyBorder="1" applyAlignment="1">
      <alignment horizontal="center" vertical="center" wrapText="1"/>
    </xf>
    <xf numFmtId="0" fontId="0" fillId="0" borderId="29" xfId="0" applyFont="1" applyBorder="1"/>
    <xf numFmtId="0" fontId="30" fillId="0" borderId="17" xfId="0" applyFont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4" fillId="4" borderId="5" xfId="0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169" fontId="33" fillId="0" borderId="29" xfId="0" applyNumberFormat="1" applyFont="1" applyBorder="1" applyAlignment="1">
      <alignment horizontal="center" vertical="center"/>
    </xf>
    <xf numFmtId="10" fontId="39" fillId="3" borderId="12" xfId="45" quotePrefix="1" applyNumberFormat="1" applyFont="1" applyFill="1" applyBorder="1" applyAlignment="1" applyProtection="1">
      <alignment horizontal="center" vertical="center" wrapText="1"/>
      <protection locked="0"/>
    </xf>
    <xf numFmtId="0" fontId="43" fillId="0" borderId="29" xfId="41" applyFont="1" applyBorder="1" applyAlignment="1">
      <alignment horizontal="center" vertical="center"/>
    </xf>
    <xf numFmtId="0" fontId="41" fillId="3" borderId="30" xfId="41" applyFont="1" applyFill="1" applyBorder="1" applyAlignment="1">
      <alignment horizontal="center" vertical="center" wrapText="1"/>
    </xf>
    <xf numFmtId="0" fontId="41" fillId="3" borderId="31" xfId="41" applyFont="1" applyFill="1" applyBorder="1" applyAlignment="1">
      <alignment horizontal="center" vertical="center" wrapText="1"/>
    </xf>
    <xf numFmtId="0" fontId="41" fillId="3" borderId="32" xfId="41" applyFont="1" applyFill="1" applyBorder="1" applyAlignment="1">
      <alignment horizontal="center" vertical="center" wrapText="1"/>
    </xf>
    <xf numFmtId="0" fontId="46" fillId="0" borderId="0" xfId="41" applyFont="1" applyAlignment="1">
      <alignment horizontal="left" vertical="center" wrapText="1"/>
    </xf>
    <xf numFmtId="0" fontId="42" fillId="0" borderId="0" xfId="41" applyFont="1" applyAlignment="1">
      <alignment horizontal="left"/>
    </xf>
    <xf numFmtId="0" fontId="5" fillId="0" borderId="0" xfId="41" applyFont="1" applyAlignment="1">
      <alignment horizontal="left"/>
    </xf>
    <xf numFmtId="0" fontId="7" fillId="0" borderId="0" xfId="41" applyBorder="1" applyAlignment="1">
      <alignment horizontal="center"/>
    </xf>
    <xf numFmtId="0" fontId="45" fillId="3" borderId="29" xfId="41" applyFont="1" applyFill="1" applyBorder="1" applyAlignment="1">
      <alignment horizontal="center" vertical="center" wrapText="1"/>
    </xf>
    <xf numFmtId="0" fontId="43" fillId="0" borderId="0" xfId="41" applyFont="1" applyBorder="1" applyAlignment="1">
      <alignment horizontal="justify" vertical="justify" wrapText="1"/>
    </xf>
    <xf numFmtId="0" fontId="43" fillId="0" borderId="0" xfId="41" applyFont="1" applyBorder="1" applyAlignment="1">
      <alignment horizontal="left" vertical="center" wrapText="1"/>
    </xf>
    <xf numFmtId="0" fontId="43" fillId="0" borderId="0" xfId="41" applyFont="1" applyBorder="1" applyAlignment="1">
      <alignment horizontal="left" vertical="justify" wrapText="1"/>
    </xf>
    <xf numFmtId="0" fontId="43" fillId="0" borderId="0" xfId="41" applyFont="1" applyBorder="1" applyAlignment="1">
      <alignment horizontal="center" vertical="center"/>
    </xf>
    <xf numFmtId="0" fontId="42" fillId="0" borderId="0" xfId="41" applyFont="1" applyBorder="1" applyAlignment="1">
      <alignment horizontal="center"/>
    </xf>
    <xf numFmtId="0" fontId="7" fillId="0" borderId="33" xfId="41" applyBorder="1" applyAlignment="1">
      <alignment horizontal="center" vertical="center"/>
    </xf>
    <xf numFmtId="0" fontId="7" fillId="0" borderId="8" xfId="41" applyBorder="1" applyAlignment="1">
      <alignment horizontal="center" vertical="center"/>
    </xf>
    <xf numFmtId="0" fontId="7" fillId="0" borderId="3" xfId="41" applyBorder="1" applyAlignment="1">
      <alignment horizontal="center" vertical="center"/>
    </xf>
    <xf numFmtId="0" fontId="48" fillId="0" borderId="0" xfId="41" applyFont="1" applyAlignment="1">
      <alignment horizontal="center"/>
    </xf>
    <xf numFmtId="0" fontId="47" fillId="0" borderId="0" xfId="41" applyFont="1" applyAlignment="1">
      <alignment horizontal="center"/>
    </xf>
    <xf numFmtId="0" fontId="43" fillId="0" borderId="0" xfId="41" applyFont="1" applyAlignment="1">
      <alignment horizontal="left"/>
    </xf>
    <xf numFmtId="0" fontId="51" fillId="36" borderId="0" xfId="39" applyFont="1" applyFill="1" applyAlignment="1">
      <alignment horizontal="center"/>
    </xf>
    <xf numFmtId="0" fontId="53" fillId="36" borderId="0" xfId="39" applyFont="1" applyFill="1" applyAlignment="1">
      <alignment horizontal="center" vertical="center" textRotation="90"/>
    </xf>
    <xf numFmtId="0" fontId="7" fillId="36" borderId="29" xfId="39" applyFont="1" applyFill="1" applyBorder="1" applyAlignment="1">
      <alignment horizontal="right" vertical="center" wrapText="1"/>
    </xf>
    <xf numFmtId="0" fontId="52" fillId="36" borderId="29" xfId="39" applyFont="1" applyFill="1" applyBorder="1" applyAlignment="1">
      <alignment horizontal="center" vertical="center"/>
    </xf>
    <xf numFmtId="0" fontId="7" fillId="7" borderId="30" xfId="39" applyFont="1" applyFill="1" applyBorder="1" applyAlignment="1">
      <alignment horizontal="center" vertical="center"/>
    </xf>
    <xf numFmtId="0" fontId="7" fillId="7" borderId="31" xfId="39" applyFont="1" applyFill="1" applyBorder="1" applyAlignment="1">
      <alignment horizontal="center" vertical="center"/>
    </xf>
    <xf numFmtId="0" fontId="7" fillId="7" borderId="32" xfId="39" applyFont="1" applyFill="1" applyBorder="1" applyAlignment="1">
      <alignment horizontal="center" vertical="center"/>
    </xf>
    <xf numFmtId="0" fontId="34" fillId="0" borderId="2" xfId="0" applyFont="1" applyBorder="1" applyAlignment="1">
      <alignment horizontal="left" vertical="center" wrapText="1"/>
    </xf>
    <xf numFmtId="0" fontId="34" fillId="0" borderId="6" xfId="0" applyFont="1" applyBorder="1" applyAlignment="1">
      <alignment horizontal="left" vertical="center" wrapText="1"/>
    </xf>
    <xf numFmtId="0" fontId="34" fillId="0" borderId="5" xfId="0" applyFont="1" applyBorder="1" applyAlignment="1">
      <alignment horizontal="left" vertical="center" wrapText="1"/>
    </xf>
    <xf numFmtId="49" fontId="38" fillId="7" borderId="2" xfId="0" applyNumberFormat="1" applyFont="1" applyFill="1" applyBorder="1" applyAlignment="1">
      <alignment horizontal="center" vertical="center" wrapText="1"/>
    </xf>
    <xf numFmtId="49" fontId="38" fillId="7" borderId="5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7" borderId="2" xfId="0" applyFont="1" applyFill="1" applyBorder="1" applyAlignment="1">
      <alignment horizontal="center" vertical="center" wrapText="1"/>
    </xf>
    <xf numFmtId="0" fontId="33" fillId="7" borderId="5" xfId="0" applyFont="1" applyFill="1" applyBorder="1" applyAlignment="1">
      <alignment horizontal="center" vertical="center" wrapText="1"/>
    </xf>
    <xf numFmtId="0" fontId="34" fillId="6" borderId="29" xfId="0" applyFont="1" applyFill="1" applyBorder="1" applyAlignment="1">
      <alignment horizontal="center" vertical="center" wrapText="1"/>
    </xf>
    <xf numFmtId="0" fontId="33" fillId="6" borderId="29" xfId="0" applyFont="1" applyFill="1" applyBorder="1" applyAlignment="1">
      <alignment horizontal="center" vertical="center"/>
    </xf>
    <xf numFmtId="0" fontId="33" fillId="0" borderId="29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center" vertical="center" wrapText="1"/>
    </xf>
    <xf numFmtId="0" fontId="34" fillId="32" borderId="2" xfId="0" applyFont="1" applyFill="1" applyBorder="1" applyAlignment="1">
      <alignment horizontal="center" vertical="center" wrapText="1"/>
    </xf>
    <xf numFmtId="0" fontId="34" fillId="32" borderId="6" xfId="0" applyFont="1" applyFill="1" applyBorder="1" applyAlignment="1">
      <alignment horizontal="center" vertical="center" wrapText="1"/>
    </xf>
    <xf numFmtId="0" fontId="34" fillId="32" borderId="5" xfId="0" applyFont="1" applyFill="1" applyBorder="1" applyAlignment="1">
      <alignment horizontal="center" vertical="center" wrapText="1"/>
    </xf>
    <xf numFmtId="164" fontId="33" fillId="0" borderId="2" xfId="0" applyNumberFormat="1" applyFont="1" applyBorder="1" applyAlignment="1">
      <alignment horizontal="center" vertical="center" wrapText="1"/>
    </xf>
    <xf numFmtId="164" fontId="33" fillId="0" borderId="5" xfId="0" applyNumberFormat="1" applyFont="1" applyBorder="1" applyAlignment="1">
      <alignment horizontal="center" vertical="center" wrapText="1"/>
    </xf>
    <xf numFmtId="164" fontId="33" fillId="0" borderId="2" xfId="0" applyNumberFormat="1" applyFont="1" applyBorder="1" applyAlignment="1">
      <alignment horizontal="center" vertical="center"/>
    </xf>
    <xf numFmtId="164" fontId="33" fillId="0" borderId="5" xfId="0" applyNumberFormat="1" applyFont="1" applyBorder="1" applyAlignment="1">
      <alignment horizontal="center" vertical="center"/>
    </xf>
    <xf numFmtId="164" fontId="34" fillId="7" borderId="30" xfId="0" applyNumberFormat="1" applyFont="1" applyFill="1" applyBorder="1" applyAlignment="1">
      <alignment horizontal="center" vertical="center"/>
    </xf>
    <xf numFmtId="164" fontId="34" fillId="7" borderId="32" xfId="0" applyNumberFormat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4" fillId="33" borderId="2" xfId="0" applyFont="1" applyFill="1" applyBorder="1" applyAlignment="1">
      <alignment horizontal="center" vertical="center" wrapText="1"/>
    </xf>
    <xf numFmtId="0" fontId="34" fillId="33" borderId="6" xfId="0" applyFont="1" applyFill="1" applyBorder="1" applyAlignment="1">
      <alignment horizontal="center" vertical="center" wrapText="1"/>
    </xf>
    <xf numFmtId="0" fontId="34" fillId="33" borderId="5" xfId="0" applyFont="1" applyFill="1" applyBorder="1" applyAlignment="1">
      <alignment horizontal="center" vertical="center" wrapText="1"/>
    </xf>
    <xf numFmtId="0" fontId="34" fillId="32" borderId="2" xfId="0" applyFont="1" applyFill="1" applyBorder="1" applyAlignment="1">
      <alignment horizontal="left" vertical="center" wrapText="1"/>
    </xf>
    <xf numFmtId="0" fontId="34" fillId="32" borderId="6" xfId="0" applyFont="1" applyFill="1" applyBorder="1" applyAlignment="1">
      <alignment horizontal="left" vertical="center" wrapText="1"/>
    </xf>
    <xf numFmtId="0" fontId="34" fillId="32" borderId="5" xfId="0" applyFont="1" applyFill="1" applyBorder="1" applyAlignment="1">
      <alignment horizontal="left" vertical="center" wrapText="1"/>
    </xf>
    <xf numFmtId="0" fontId="33" fillId="0" borderId="2" xfId="0" applyFont="1" applyBorder="1" applyAlignment="1">
      <alignment horizontal="justify" vertical="center" wrapText="1"/>
    </xf>
    <xf numFmtId="0" fontId="33" fillId="0" borderId="6" xfId="0" applyFont="1" applyBorder="1" applyAlignment="1">
      <alignment horizontal="justify" vertical="center" wrapText="1"/>
    </xf>
    <xf numFmtId="0" fontId="33" fillId="0" borderId="5" xfId="0" applyFont="1" applyBorder="1" applyAlignment="1">
      <alignment horizontal="justify" vertical="center" wrapText="1"/>
    </xf>
    <xf numFmtId="0" fontId="33" fillId="0" borderId="2" xfId="0" applyFont="1" applyBorder="1" applyAlignment="1" applyProtection="1">
      <alignment horizontal="justify" vertical="center" wrapText="1"/>
      <protection locked="0"/>
    </xf>
    <xf numFmtId="0" fontId="33" fillId="0" borderId="6" xfId="0" applyFont="1" applyBorder="1" applyAlignment="1" applyProtection="1">
      <alignment horizontal="justify" vertical="center" wrapText="1"/>
      <protection locked="0"/>
    </xf>
    <xf numFmtId="0" fontId="33" fillId="0" borderId="5" xfId="0" applyFont="1" applyBorder="1" applyAlignment="1" applyProtection="1">
      <alignment horizontal="justify" vertical="center" wrapText="1"/>
      <protection locked="0"/>
    </xf>
    <xf numFmtId="0" fontId="33" fillId="0" borderId="1" xfId="0" applyFont="1" applyBorder="1" applyAlignment="1">
      <alignment horizontal="left" vertical="center" wrapText="1"/>
    </xf>
    <xf numFmtId="164" fontId="33" fillId="7" borderId="2" xfId="0" applyNumberFormat="1" applyFont="1" applyFill="1" applyBorder="1" applyAlignment="1">
      <alignment horizontal="center" vertical="center"/>
    </xf>
    <xf numFmtId="164" fontId="33" fillId="7" borderId="5" xfId="0" applyNumberFormat="1" applyFont="1" applyFill="1" applyBorder="1" applyAlignment="1">
      <alignment horizontal="center" vertical="center"/>
    </xf>
    <xf numFmtId="49" fontId="33" fillId="7" borderId="2" xfId="0" applyNumberFormat="1" applyFont="1" applyFill="1" applyBorder="1" applyAlignment="1">
      <alignment horizontal="center" vertical="center"/>
    </xf>
    <xf numFmtId="49" fontId="33" fillId="7" borderId="5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/>
    </xf>
    <xf numFmtId="0" fontId="34" fillId="4" borderId="30" xfId="0" applyFont="1" applyFill="1" applyBorder="1" applyAlignment="1">
      <alignment horizontal="center" vertical="center"/>
    </xf>
    <xf numFmtId="0" fontId="34" fillId="4" borderId="31" xfId="0" applyFont="1" applyFill="1" applyBorder="1" applyAlignment="1">
      <alignment horizontal="center" vertical="center"/>
    </xf>
    <xf numFmtId="0" fontId="34" fillId="4" borderId="32" xfId="0" applyFont="1" applyFill="1" applyBorder="1" applyAlignment="1">
      <alignment horizontal="center" vertical="center"/>
    </xf>
    <xf numFmtId="0" fontId="34" fillId="30" borderId="34" xfId="0" applyFont="1" applyFill="1" applyBorder="1" applyAlignment="1">
      <alignment horizontal="center" vertical="center"/>
    </xf>
    <xf numFmtId="0" fontId="34" fillId="30" borderId="35" xfId="0" applyFont="1" applyFill="1" applyBorder="1" applyAlignment="1">
      <alignment horizontal="center" vertical="center"/>
    </xf>
    <xf numFmtId="0" fontId="34" fillId="30" borderId="36" xfId="0" applyFont="1" applyFill="1" applyBorder="1" applyAlignment="1">
      <alignment horizontal="center" vertical="center"/>
    </xf>
    <xf numFmtId="0" fontId="34" fillId="30" borderId="7" xfId="0" applyFont="1" applyFill="1" applyBorder="1" applyAlignment="1">
      <alignment horizontal="center" vertical="center"/>
    </xf>
    <xf numFmtId="0" fontId="34" fillId="30" borderId="0" xfId="0" applyFont="1" applyFill="1" applyBorder="1" applyAlignment="1">
      <alignment horizontal="center" vertical="center"/>
    </xf>
    <xf numFmtId="0" fontId="34" fillId="30" borderId="37" xfId="0" applyFont="1" applyFill="1" applyBorder="1" applyAlignment="1">
      <alignment horizontal="center" vertical="center"/>
    </xf>
    <xf numFmtId="0" fontId="34" fillId="30" borderId="38" xfId="0" applyFont="1" applyFill="1" applyBorder="1" applyAlignment="1">
      <alignment horizontal="center" vertical="center"/>
    </xf>
    <xf numFmtId="0" fontId="34" fillId="30" borderId="11" xfId="0" applyFont="1" applyFill="1" applyBorder="1" applyAlignment="1">
      <alignment horizontal="center" vertical="center"/>
    </xf>
    <xf numFmtId="0" fontId="34" fillId="30" borderId="4" xfId="0" applyFont="1" applyFill="1" applyBorder="1" applyAlignment="1">
      <alignment horizontal="center" vertical="center"/>
    </xf>
    <xf numFmtId="0" fontId="34" fillId="32" borderId="30" xfId="0" applyFont="1" applyFill="1" applyBorder="1" applyAlignment="1">
      <alignment horizontal="center" vertical="center" wrapText="1"/>
    </xf>
    <xf numFmtId="0" fontId="34" fillId="32" borderId="31" xfId="0" applyFont="1" applyFill="1" applyBorder="1" applyAlignment="1">
      <alignment horizontal="center" vertical="center"/>
    </xf>
    <xf numFmtId="0" fontId="34" fillId="32" borderId="32" xfId="0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center" vertical="center" wrapText="1"/>
    </xf>
    <xf numFmtId="0" fontId="34" fillId="4" borderId="6" xfId="0" applyFont="1" applyFill="1" applyBorder="1" applyAlignment="1">
      <alignment horizontal="center" vertical="center" wrapText="1"/>
    </xf>
    <xf numFmtId="0" fontId="34" fillId="4" borderId="5" xfId="0" applyFont="1" applyFill="1" applyBorder="1" applyAlignment="1">
      <alignment horizontal="center" vertical="center" wrapText="1"/>
    </xf>
    <xf numFmtId="0" fontId="34" fillId="33" borderId="2" xfId="0" applyFont="1" applyFill="1" applyBorder="1" applyAlignment="1">
      <alignment horizontal="center" vertical="center"/>
    </xf>
    <xf numFmtId="0" fontId="34" fillId="33" borderId="6" xfId="0" applyFont="1" applyFill="1" applyBorder="1" applyAlignment="1">
      <alignment horizontal="center" vertical="center"/>
    </xf>
    <xf numFmtId="0" fontId="34" fillId="33" borderId="5" xfId="0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right" vertical="center"/>
    </xf>
    <xf numFmtId="0" fontId="34" fillId="4" borderId="6" xfId="0" applyFont="1" applyFill="1" applyBorder="1" applyAlignment="1">
      <alignment horizontal="right" vertical="center"/>
    </xf>
    <xf numFmtId="0" fontId="34" fillId="4" borderId="5" xfId="0" applyFont="1" applyFill="1" applyBorder="1" applyAlignment="1">
      <alignment horizontal="right" vertical="center"/>
    </xf>
    <xf numFmtId="0" fontId="34" fillId="32" borderId="29" xfId="0" applyFont="1" applyFill="1" applyBorder="1" applyAlignment="1">
      <alignment horizontal="center" vertical="center" wrapText="1"/>
    </xf>
    <xf numFmtId="0" fontId="34" fillId="32" borderId="29" xfId="0" applyFont="1" applyFill="1" applyBorder="1" applyAlignment="1">
      <alignment horizontal="center" vertical="center"/>
    </xf>
    <xf numFmtId="0" fontId="34" fillId="32" borderId="38" xfId="0" applyFont="1" applyFill="1" applyBorder="1" applyAlignment="1">
      <alignment horizontal="left" vertical="center" wrapText="1"/>
    </xf>
    <xf numFmtId="0" fontId="34" fillId="32" borderId="11" xfId="0" applyFont="1" applyFill="1" applyBorder="1" applyAlignment="1">
      <alignment horizontal="left" vertical="center" wrapText="1"/>
    </xf>
    <xf numFmtId="0" fontId="34" fillId="32" borderId="4" xfId="0" applyFont="1" applyFill="1" applyBorder="1" applyAlignment="1">
      <alignment horizontal="left" vertical="center" wrapText="1"/>
    </xf>
    <xf numFmtId="0" fontId="33" fillId="0" borderId="2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33" fillId="0" borderId="5" xfId="0" applyFont="1" applyBorder="1" applyAlignment="1">
      <alignment horizontal="left" vertical="center"/>
    </xf>
    <xf numFmtId="0" fontId="34" fillId="4" borderId="2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33" fillId="32" borderId="2" xfId="0" applyFont="1" applyFill="1" applyBorder="1" applyAlignment="1">
      <alignment horizontal="left" vertical="center" wrapText="1"/>
    </xf>
    <xf numFmtId="0" fontId="33" fillId="32" borderId="6" xfId="0" applyFont="1" applyFill="1" applyBorder="1" applyAlignment="1">
      <alignment horizontal="left" vertical="center" wrapText="1"/>
    </xf>
    <xf numFmtId="0" fontId="33" fillId="32" borderId="5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6" xfId="0" applyFont="1" applyBorder="1" applyAlignment="1">
      <alignment horizontal="left" vertical="center" wrapText="1"/>
    </xf>
    <xf numFmtId="0" fontId="37" fillId="0" borderId="5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4" fillId="32" borderId="2" xfId="0" applyFont="1" applyFill="1" applyBorder="1" applyAlignment="1">
      <alignment horizontal="left" vertical="center"/>
    </xf>
    <xf numFmtId="0" fontId="34" fillId="32" borderId="6" xfId="0" applyFont="1" applyFill="1" applyBorder="1" applyAlignment="1">
      <alignment horizontal="left" vertical="center"/>
    </xf>
    <xf numFmtId="0" fontId="34" fillId="32" borderId="5" xfId="0" applyFont="1" applyFill="1" applyBorder="1" applyAlignment="1">
      <alignment horizontal="left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0" fontId="34" fillId="30" borderId="10" xfId="0" applyFont="1" applyFill="1" applyBorder="1" applyAlignment="1">
      <alignment horizontal="center" vertical="center" wrapText="1"/>
    </xf>
    <xf numFmtId="0" fontId="34" fillId="30" borderId="39" xfId="0" applyFont="1" applyFill="1" applyBorder="1" applyAlignment="1">
      <alignment horizontal="center" vertical="center" wrapText="1"/>
    </xf>
    <xf numFmtId="0" fontId="34" fillId="30" borderId="40" xfId="0" applyFont="1" applyFill="1" applyBorder="1" applyAlignment="1">
      <alignment horizontal="center" vertical="center" wrapText="1"/>
    </xf>
    <xf numFmtId="0" fontId="34" fillId="30" borderId="7" xfId="0" applyFont="1" applyFill="1" applyBorder="1" applyAlignment="1">
      <alignment horizontal="center" vertical="center" wrapText="1"/>
    </xf>
    <xf numFmtId="0" fontId="34" fillId="30" borderId="0" xfId="0" applyFont="1" applyFill="1" applyBorder="1" applyAlignment="1">
      <alignment horizontal="center" vertical="center" wrapText="1"/>
    </xf>
    <xf numFmtId="0" fontId="34" fillId="30" borderId="37" xfId="0" applyFont="1" applyFill="1" applyBorder="1" applyAlignment="1">
      <alignment horizontal="center" vertical="center" wrapText="1"/>
    </xf>
    <xf numFmtId="0" fontId="34" fillId="30" borderId="38" xfId="0" applyFont="1" applyFill="1" applyBorder="1" applyAlignment="1">
      <alignment horizontal="center" vertical="center" wrapText="1"/>
    </xf>
    <xf numFmtId="0" fontId="34" fillId="30" borderId="11" xfId="0" applyFont="1" applyFill="1" applyBorder="1" applyAlignment="1">
      <alignment horizontal="center" vertical="center" wrapText="1"/>
    </xf>
    <xf numFmtId="0" fontId="34" fillId="30" borderId="4" xfId="0" applyFont="1" applyFill="1" applyBorder="1" applyAlignment="1">
      <alignment horizontal="center" vertical="center" wrapText="1"/>
    </xf>
    <xf numFmtId="0" fontId="34" fillId="33" borderId="29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right" vertical="center"/>
    </xf>
    <xf numFmtId="0" fontId="34" fillId="0" borderId="6" xfId="0" applyFont="1" applyFill="1" applyBorder="1" applyAlignment="1">
      <alignment horizontal="right" vertical="center"/>
    </xf>
    <xf numFmtId="0" fontId="34" fillId="0" borderId="5" xfId="0" applyFont="1" applyFill="1" applyBorder="1" applyAlignment="1">
      <alignment horizontal="right" vertical="center"/>
    </xf>
    <xf numFmtId="0" fontId="37" fillId="0" borderId="2" xfId="0" applyFont="1" applyFill="1" applyBorder="1" applyAlignment="1">
      <alignment vertical="center"/>
    </xf>
    <xf numFmtId="0" fontId="37" fillId="0" borderId="6" xfId="0" applyFont="1" applyFill="1" applyBorder="1" applyAlignment="1">
      <alignment vertical="center"/>
    </xf>
    <xf numFmtId="49" fontId="34" fillId="33" borderId="2" xfId="0" applyNumberFormat="1" applyFont="1" applyFill="1" applyBorder="1" applyAlignment="1">
      <alignment horizontal="center" vertical="center" wrapText="1"/>
    </xf>
    <xf numFmtId="49" fontId="34" fillId="33" borderId="6" xfId="0" applyNumberFormat="1" applyFont="1" applyFill="1" applyBorder="1" applyAlignment="1">
      <alignment horizontal="center" vertical="center" wrapText="1"/>
    </xf>
    <xf numFmtId="49" fontId="34" fillId="33" borderId="5" xfId="0" applyNumberFormat="1" applyFont="1" applyFill="1" applyBorder="1" applyAlignment="1">
      <alignment horizontal="center" vertical="center" wrapText="1"/>
    </xf>
    <xf numFmtId="0" fontId="39" fillId="3" borderId="18" xfId="3" applyFont="1" applyFill="1" applyBorder="1" applyAlignment="1" applyProtection="1">
      <alignment horizontal="left" vertical="center" wrapText="1"/>
    </xf>
    <xf numFmtId="0" fontId="39" fillId="3" borderId="19" xfId="3" applyFont="1" applyFill="1" applyBorder="1" applyAlignment="1" applyProtection="1">
      <alignment horizontal="left" vertical="center" wrapText="1"/>
    </xf>
    <xf numFmtId="0" fontId="39" fillId="3" borderId="17" xfId="3" applyFont="1" applyFill="1" applyBorder="1" applyAlignment="1" applyProtection="1">
      <alignment horizontal="left" vertical="center" wrapText="1"/>
    </xf>
    <xf numFmtId="169" fontId="32" fillId="3" borderId="14" xfId="3" applyNumberFormat="1" applyFont="1" applyFill="1" applyBorder="1" applyAlignment="1" applyProtection="1">
      <alignment horizontal="center" vertical="center" wrapText="1"/>
    </xf>
    <xf numFmtId="169" fontId="32" fillId="3" borderId="15" xfId="3" applyNumberFormat="1" applyFont="1" applyFill="1" applyBorder="1" applyAlignment="1" applyProtection="1">
      <alignment horizontal="center" vertical="center" wrapText="1"/>
    </xf>
    <xf numFmtId="169" fontId="32" fillId="3" borderId="16" xfId="3" applyNumberFormat="1" applyFont="1" applyFill="1" applyBorder="1" applyAlignment="1" applyProtection="1">
      <alignment horizontal="center" vertical="center" wrapText="1"/>
    </xf>
    <xf numFmtId="169" fontId="30" fillId="0" borderId="18" xfId="0" applyNumberFormat="1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8" fillId="33" borderId="18" xfId="3" applyFont="1" applyFill="1" applyBorder="1" applyAlignment="1" applyProtection="1">
      <alignment horizontal="center" vertical="center" wrapText="1"/>
    </xf>
    <xf numFmtId="0" fontId="38" fillId="33" borderId="19" xfId="3" applyFont="1" applyFill="1" applyBorder="1" applyAlignment="1" applyProtection="1">
      <alignment horizontal="center" vertical="center" wrapText="1"/>
    </xf>
    <xf numFmtId="0" fontId="38" fillId="33" borderId="17" xfId="3" applyFont="1" applyFill="1" applyBorder="1" applyAlignment="1" applyProtection="1">
      <alignment horizontal="center" vertical="center" wrapText="1"/>
    </xf>
    <xf numFmtId="0" fontId="38" fillId="3" borderId="18" xfId="3" applyFont="1" applyFill="1" applyBorder="1" applyAlignment="1" applyProtection="1">
      <alignment horizontal="center" vertical="center" wrapText="1"/>
    </xf>
    <xf numFmtId="0" fontId="38" fillId="3" borderId="19" xfId="3" applyFont="1" applyFill="1" applyBorder="1" applyAlignment="1" applyProtection="1">
      <alignment horizontal="center" vertical="center" wrapText="1"/>
    </xf>
    <xf numFmtId="0" fontId="38" fillId="3" borderId="17" xfId="3" applyFont="1" applyFill="1" applyBorder="1" applyAlignment="1" applyProtection="1">
      <alignment horizontal="center" vertical="center" wrapText="1"/>
    </xf>
    <xf numFmtId="10" fontId="39" fillId="3" borderId="18" xfId="45" applyNumberFormat="1" applyFont="1" applyFill="1" applyBorder="1" applyAlignment="1" applyProtection="1">
      <alignment horizontal="center" vertical="center" wrapText="1"/>
      <protection locked="0"/>
    </xf>
    <xf numFmtId="10" fontId="39" fillId="3" borderId="17" xfId="45" applyNumberFormat="1" applyFont="1" applyFill="1" applyBorder="1" applyAlignment="1" applyProtection="1">
      <alignment horizontal="center" vertical="center" wrapText="1"/>
      <protection locked="0"/>
    </xf>
    <xf numFmtId="49" fontId="34" fillId="4" borderId="2" xfId="0" applyNumberFormat="1" applyFont="1" applyFill="1" applyBorder="1" applyAlignment="1">
      <alignment horizontal="center" vertical="center" wrapText="1"/>
    </xf>
    <xf numFmtId="49" fontId="34" fillId="4" borderId="6" xfId="0" applyNumberFormat="1" applyFont="1" applyFill="1" applyBorder="1" applyAlignment="1">
      <alignment horizontal="center" vertical="center" wrapText="1"/>
    </xf>
    <xf numFmtId="49" fontId="34" fillId="4" borderId="5" xfId="0" applyNumberFormat="1" applyFont="1" applyFill="1" applyBorder="1" applyAlignment="1">
      <alignment horizontal="center" vertical="center" wrapText="1"/>
    </xf>
    <xf numFmtId="49" fontId="34" fillId="4" borderId="30" xfId="0" applyNumberFormat="1" applyFont="1" applyFill="1" applyBorder="1" applyAlignment="1">
      <alignment horizontal="center" vertical="center" wrapText="1"/>
    </xf>
    <xf numFmtId="49" fontId="34" fillId="4" borderId="31" xfId="0" applyNumberFormat="1" applyFont="1" applyFill="1" applyBorder="1" applyAlignment="1">
      <alignment horizontal="center" vertical="center" wrapText="1"/>
    </xf>
    <xf numFmtId="49" fontId="34" fillId="4" borderId="32" xfId="0" applyNumberFormat="1" applyFont="1" applyFill="1" applyBorder="1" applyAlignment="1">
      <alignment horizontal="center" vertical="center" wrapText="1"/>
    </xf>
    <xf numFmtId="0" fontId="38" fillId="33" borderId="33" xfId="3" applyFont="1" applyFill="1" applyBorder="1" applyAlignment="1" applyProtection="1">
      <alignment horizontal="center" vertical="center" wrapText="1"/>
    </xf>
    <xf numFmtId="0" fontId="31" fillId="3" borderId="14" xfId="3" applyFont="1" applyFill="1" applyBorder="1" applyAlignment="1" applyProtection="1">
      <alignment horizontal="center" vertical="center" wrapText="1"/>
    </xf>
    <xf numFmtId="0" fontId="31" fillId="3" borderId="15" xfId="3" applyFont="1" applyFill="1" applyBorder="1" applyAlignment="1" applyProtection="1">
      <alignment horizontal="center" vertical="center" wrapText="1"/>
    </xf>
    <xf numFmtId="0" fontId="31" fillId="3" borderId="16" xfId="3" applyFont="1" applyFill="1" applyBorder="1" applyAlignment="1" applyProtection="1">
      <alignment horizontal="center" vertical="center" wrapText="1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3" fillId="6" borderId="29" xfId="0" applyFont="1" applyFill="1" applyBorder="1" applyAlignment="1">
      <alignment horizontal="center" vertical="center" wrapText="1"/>
    </xf>
  </cellXfs>
  <cellStyles count="60">
    <cellStyle name="20% - Ênfase1 2" xfId="4" xr:uid="{00000000-0005-0000-0000-000000000000}"/>
    <cellStyle name="20% - Ênfase2 2" xfId="5" xr:uid="{00000000-0005-0000-0000-000001000000}"/>
    <cellStyle name="20% - Ênfase3 2" xfId="6" xr:uid="{00000000-0005-0000-0000-000002000000}"/>
    <cellStyle name="20% - Ênfase4 2" xfId="7" xr:uid="{00000000-0005-0000-0000-000003000000}"/>
    <cellStyle name="20% - Ênfase5 2" xfId="8" xr:uid="{00000000-0005-0000-0000-000004000000}"/>
    <cellStyle name="20% - Ênfase6 2" xfId="9" xr:uid="{00000000-0005-0000-0000-000005000000}"/>
    <cellStyle name="40% - Ênfase1 2" xfId="10" xr:uid="{00000000-0005-0000-0000-000006000000}"/>
    <cellStyle name="40% - Ênfase2 2" xfId="11" xr:uid="{00000000-0005-0000-0000-000007000000}"/>
    <cellStyle name="40% - Ênfase3 2" xfId="12" xr:uid="{00000000-0005-0000-0000-000008000000}"/>
    <cellStyle name="40% - Ênfase4 2" xfId="13" xr:uid="{00000000-0005-0000-0000-000009000000}"/>
    <cellStyle name="40% - Ênfase5 2" xfId="14" xr:uid="{00000000-0005-0000-0000-00000A000000}"/>
    <cellStyle name="40% - Ênfase6 2" xfId="15" xr:uid="{00000000-0005-0000-0000-00000B000000}"/>
    <cellStyle name="60% - Ênfase1 2" xfId="16" xr:uid="{00000000-0005-0000-0000-00000C000000}"/>
    <cellStyle name="60% - Ênfase2 2" xfId="17" xr:uid="{00000000-0005-0000-0000-00000D000000}"/>
    <cellStyle name="60% - Ênfase3 2" xfId="18" xr:uid="{00000000-0005-0000-0000-00000E000000}"/>
    <cellStyle name="60% - Ênfase4 2" xfId="19" xr:uid="{00000000-0005-0000-0000-00000F000000}"/>
    <cellStyle name="60% - Ênfase5 2" xfId="20" xr:uid="{00000000-0005-0000-0000-000010000000}"/>
    <cellStyle name="60% - Ênfase6 2" xfId="21" xr:uid="{00000000-0005-0000-0000-000011000000}"/>
    <cellStyle name="Bom 2" xfId="22" xr:uid="{00000000-0005-0000-0000-000012000000}"/>
    <cellStyle name="Cálculo 2" xfId="23" xr:uid="{00000000-0005-0000-0000-000013000000}"/>
    <cellStyle name="Célula de Verificação 2" xfId="24" xr:uid="{00000000-0005-0000-0000-000014000000}"/>
    <cellStyle name="Célula Vinculada 2" xfId="25" xr:uid="{00000000-0005-0000-0000-000015000000}"/>
    <cellStyle name="Ênfase1 2" xfId="26" xr:uid="{00000000-0005-0000-0000-000016000000}"/>
    <cellStyle name="Ênfase2 2" xfId="27" xr:uid="{00000000-0005-0000-0000-000017000000}"/>
    <cellStyle name="Ênfase3 2" xfId="28" xr:uid="{00000000-0005-0000-0000-000018000000}"/>
    <cellStyle name="Ênfase4 2" xfId="29" xr:uid="{00000000-0005-0000-0000-000019000000}"/>
    <cellStyle name="Ênfase5 2" xfId="30" xr:uid="{00000000-0005-0000-0000-00001A000000}"/>
    <cellStyle name="Ênfase6 2" xfId="31" xr:uid="{00000000-0005-0000-0000-00001B000000}"/>
    <cellStyle name="Entrada 2" xfId="32" xr:uid="{00000000-0005-0000-0000-00001C000000}"/>
    <cellStyle name="Incorreto 2" xfId="33" xr:uid="{00000000-0005-0000-0000-00001D000000}"/>
    <cellStyle name="Moeda" xfId="1" builtinId="4"/>
    <cellStyle name="Moeda 2" xfId="35" xr:uid="{00000000-0005-0000-0000-00001F000000}"/>
    <cellStyle name="Moeda 3" xfId="36" xr:uid="{00000000-0005-0000-0000-000020000000}"/>
    <cellStyle name="Moeda 4" xfId="37" xr:uid="{00000000-0005-0000-0000-000021000000}"/>
    <cellStyle name="Moeda 5" xfId="34" xr:uid="{00000000-0005-0000-0000-000022000000}"/>
    <cellStyle name="Neutra 2" xfId="38" xr:uid="{00000000-0005-0000-0000-000023000000}"/>
    <cellStyle name="Normal" xfId="0" builtinId="0"/>
    <cellStyle name="Normal 2" xfId="39" xr:uid="{00000000-0005-0000-0000-000025000000}"/>
    <cellStyle name="Normal 2 2" xfId="40" xr:uid="{00000000-0005-0000-0000-000026000000}"/>
    <cellStyle name="Normal 3" xfId="41" xr:uid="{00000000-0005-0000-0000-000027000000}"/>
    <cellStyle name="Normal 4" xfId="42" xr:uid="{00000000-0005-0000-0000-000028000000}"/>
    <cellStyle name="Normal 5" xfId="43" xr:uid="{00000000-0005-0000-0000-000029000000}"/>
    <cellStyle name="Normal 6" xfId="3" xr:uid="{00000000-0005-0000-0000-00002A000000}"/>
    <cellStyle name="Normal 7" xfId="59" xr:uid="{00000000-0005-0000-0000-00002B000000}"/>
    <cellStyle name="Nota 2" xfId="44" xr:uid="{00000000-0005-0000-0000-00002C000000}"/>
    <cellStyle name="Porcentagem" xfId="2" builtinId="5"/>
    <cellStyle name="Porcentagem 2" xfId="46" xr:uid="{00000000-0005-0000-0000-00002E000000}"/>
    <cellStyle name="Porcentagem 3" xfId="47" xr:uid="{00000000-0005-0000-0000-00002F000000}"/>
    <cellStyle name="Porcentagem 4" xfId="45" xr:uid="{00000000-0005-0000-0000-000030000000}"/>
    <cellStyle name="Saída 2" xfId="48" xr:uid="{00000000-0005-0000-0000-000031000000}"/>
    <cellStyle name="Separador de milhares 2" xfId="49" xr:uid="{00000000-0005-0000-0000-000032000000}"/>
    <cellStyle name="Texto de Aviso 2" xfId="50" xr:uid="{00000000-0005-0000-0000-000033000000}"/>
    <cellStyle name="Texto Explicativo 2" xfId="51" xr:uid="{00000000-0005-0000-0000-000034000000}"/>
    <cellStyle name="Título 1 2" xfId="52" xr:uid="{00000000-0005-0000-0000-000035000000}"/>
    <cellStyle name="Título 2 2" xfId="53" xr:uid="{00000000-0005-0000-0000-000036000000}"/>
    <cellStyle name="Título 3 2" xfId="54" xr:uid="{00000000-0005-0000-0000-000037000000}"/>
    <cellStyle name="Título 4 2" xfId="55" xr:uid="{00000000-0005-0000-0000-000038000000}"/>
    <cellStyle name="Título 5" xfId="56" xr:uid="{00000000-0005-0000-0000-000039000000}"/>
    <cellStyle name="Total 2" xfId="57" xr:uid="{00000000-0005-0000-0000-00003A000000}"/>
    <cellStyle name="Vírgula 2" xfId="58" xr:uid="{00000000-0005-0000-0000-00003B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3:I57"/>
  <sheetViews>
    <sheetView showGridLines="0" view="pageBreakPreview" topLeftCell="A26" zoomScaleNormal="100" zoomScaleSheetLayoutView="100" workbookViewId="0">
      <selection activeCell="K20" sqref="K20"/>
    </sheetView>
  </sheetViews>
  <sheetFormatPr defaultColWidth="9.1796875" defaultRowHeight="12.5" x14ac:dyDescent="0.25"/>
  <cols>
    <col min="1" max="1" width="9.1796875" style="72"/>
    <col min="2" max="2" width="9.1796875" style="72" customWidth="1"/>
    <col min="3" max="3" width="42.453125" style="72" customWidth="1"/>
    <col min="4" max="4" width="15.7265625" style="72" customWidth="1"/>
    <col min="5" max="6" width="18.7265625" style="72" customWidth="1"/>
    <col min="7" max="7" width="16.7265625" style="72" customWidth="1"/>
    <col min="8" max="8" width="17.7265625" style="72" customWidth="1"/>
    <col min="9" max="9" width="16.7265625" style="72" bestFit="1" customWidth="1"/>
    <col min="10" max="10" width="18.54296875" style="72" customWidth="1"/>
    <col min="11" max="12" width="9.1796875" style="72"/>
    <col min="13" max="13" width="16.7265625" style="72" bestFit="1" customWidth="1"/>
    <col min="14" max="16384" width="9.1796875" style="72"/>
  </cols>
  <sheetData>
    <row r="3" spans="2:9" ht="18" x14ac:dyDescent="0.4">
      <c r="C3" s="195" t="s">
        <v>150</v>
      </c>
      <c r="D3" s="196"/>
      <c r="E3" s="196"/>
      <c r="F3" s="140"/>
    </row>
    <row r="4" spans="2:9" ht="21" x14ac:dyDescent="0.3">
      <c r="B4" s="75"/>
      <c r="C4" s="182" t="s">
        <v>149</v>
      </c>
      <c r="D4" s="182"/>
      <c r="E4" s="182"/>
      <c r="F4" s="143"/>
      <c r="G4" s="75"/>
      <c r="H4" s="75"/>
      <c r="I4" s="75"/>
    </row>
    <row r="5" spans="2:9" ht="21" x14ac:dyDescent="0.3">
      <c r="B5" s="75"/>
      <c r="C5" s="182"/>
      <c r="D5" s="182"/>
      <c r="E5" s="182"/>
      <c r="F5" s="143"/>
      <c r="G5" s="75"/>
      <c r="H5" s="75"/>
      <c r="I5" s="75"/>
    </row>
    <row r="6" spans="2:9" ht="38.25" customHeight="1" x14ac:dyDescent="0.3">
      <c r="B6" s="75"/>
      <c r="C6" s="182"/>
      <c r="D6" s="182"/>
      <c r="E6" s="182"/>
      <c r="F6" s="143"/>
      <c r="G6" s="75"/>
      <c r="H6" s="75"/>
      <c r="I6" s="75"/>
    </row>
    <row r="7" spans="2:9" ht="13" x14ac:dyDescent="0.3">
      <c r="B7" s="183" t="s">
        <v>148</v>
      </c>
      <c r="C7" s="183"/>
      <c r="D7" s="183"/>
      <c r="E7" s="86"/>
      <c r="F7" s="141"/>
      <c r="G7" s="75"/>
      <c r="H7" s="75"/>
      <c r="I7" s="75"/>
    </row>
    <row r="8" spans="2:9" ht="13" x14ac:dyDescent="0.3">
      <c r="B8" s="184" t="s">
        <v>147</v>
      </c>
      <c r="C8" s="183"/>
      <c r="D8" s="86"/>
      <c r="E8" s="86"/>
      <c r="F8" s="141"/>
      <c r="G8" s="75"/>
      <c r="H8" s="75"/>
      <c r="I8" s="75"/>
    </row>
    <row r="9" spans="2:9" ht="13" x14ac:dyDescent="0.3">
      <c r="B9" s="184" t="s">
        <v>146</v>
      </c>
      <c r="C9" s="183"/>
      <c r="D9" s="86"/>
      <c r="E9" s="86"/>
      <c r="F9" s="141"/>
      <c r="G9" s="75"/>
      <c r="H9" s="75"/>
      <c r="I9" s="75"/>
    </row>
    <row r="10" spans="2:9" ht="13" x14ac:dyDescent="0.3">
      <c r="B10" s="184" t="s">
        <v>153</v>
      </c>
      <c r="C10" s="183"/>
      <c r="D10" s="86"/>
      <c r="E10" s="86"/>
      <c r="F10" s="141"/>
      <c r="G10" s="75"/>
      <c r="H10" s="75"/>
      <c r="I10" s="75"/>
    </row>
    <row r="11" spans="2:9" ht="13" x14ac:dyDescent="0.3">
      <c r="B11" s="184" t="s">
        <v>145</v>
      </c>
      <c r="C11" s="183"/>
      <c r="D11" s="183"/>
      <c r="E11" s="183"/>
      <c r="F11" s="141"/>
      <c r="G11" s="75"/>
      <c r="H11" s="75"/>
      <c r="I11" s="75"/>
    </row>
    <row r="12" spans="2:9" ht="13" x14ac:dyDescent="0.3">
      <c r="B12" s="184" t="s">
        <v>144</v>
      </c>
      <c r="C12" s="183"/>
      <c r="D12" s="86"/>
      <c r="E12" s="86"/>
      <c r="F12" s="141"/>
      <c r="G12" s="75"/>
      <c r="H12" s="75"/>
      <c r="I12" s="75"/>
    </row>
    <row r="13" spans="2:9" ht="13" x14ac:dyDescent="0.3">
      <c r="B13" s="184" t="s">
        <v>143</v>
      </c>
      <c r="C13" s="183"/>
      <c r="D13" s="86"/>
      <c r="E13" s="86"/>
      <c r="F13" s="141"/>
      <c r="G13" s="75"/>
      <c r="H13" s="75"/>
      <c r="I13" s="75"/>
    </row>
    <row r="14" spans="2:9" ht="13" x14ac:dyDescent="0.3">
      <c r="B14" s="183" t="s">
        <v>142</v>
      </c>
      <c r="C14" s="183"/>
      <c r="D14" s="86"/>
      <c r="E14" s="86"/>
      <c r="F14" s="141"/>
      <c r="G14" s="75"/>
      <c r="H14" s="75"/>
      <c r="I14" s="75"/>
    </row>
    <row r="15" spans="2:9" ht="13" x14ac:dyDescent="0.3">
      <c r="B15" s="184" t="s">
        <v>141</v>
      </c>
      <c r="C15" s="183"/>
      <c r="D15" s="86"/>
      <c r="E15" s="86"/>
      <c r="F15" s="141"/>
      <c r="G15" s="75"/>
      <c r="H15" s="75"/>
      <c r="I15" s="75"/>
    </row>
    <row r="16" spans="2:9" ht="13" x14ac:dyDescent="0.3">
      <c r="B16" s="184" t="s">
        <v>140</v>
      </c>
      <c r="C16" s="183"/>
      <c r="D16" s="86"/>
      <c r="E16" s="86"/>
      <c r="F16" s="141"/>
      <c r="G16" s="75"/>
      <c r="H16" s="75"/>
      <c r="I16" s="75"/>
    </row>
    <row r="17" spans="1:9" ht="13" x14ac:dyDescent="0.3">
      <c r="B17" s="197" t="s">
        <v>139</v>
      </c>
      <c r="C17" s="197"/>
      <c r="D17" s="86"/>
      <c r="E17" s="86"/>
      <c r="F17" s="141"/>
      <c r="G17" s="75"/>
      <c r="H17" s="75"/>
      <c r="I17" s="75"/>
    </row>
    <row r="18" spans="1:9" ht="13" x14ac:dyDescent="0.3">
      <c r="B18" s="184" t="s">
        <v>138</v>
      </c>
      <c r="C18" s="183"/>
      <c r="D18" s="183"/>
      <c r="E18" s="86"/>
      <c r="F18" s="141"/>
      <c r="G18" s="75"/>
      <c r="H18" s="75"/>
      <c r="I18" s="75"/>
    </row>
    <row r="19" spans="1:9" ht="13" x14ac:dyDescent="0.3">
      <c r="B19" s="75"/>
      <c r="C19" s="75"/>
      <c r="D19" s="75"/>
      <c r="E19" s="75"/>
      <c r="F19" s="75"/>
      <c r="G19" s="75"/>
      <c r="H19" s="75"/>
      <c r="I19" s="75"/>
    </row>
    <row r="20" spans="1:9" ht="13" x14ac:dyDescent="0.3">
      <c r="B20" s="75"/>
      <c r="C20" s="75"/>
      <c r="D20" s="75"/>
      <c r="E20" s="75"/>
      <c r="F20" s="75"/>
      <c r="G20" s="75"/>
      <c r="H20" s="75"/>
      <c r="I20" s="75"/>
    </row>
    <row r="21" spans="1:9" ht="49.5" customHeight="1" x14ac:dyDescent="0.3">
      <c r="A21" s="89" t="s">
        <v>137</v>
      </c>
      <c r="B21" s="178" t="s">
        <v>87</v>
      </c>
      <c r="C21" s="85" t="s">
        <v>83</v>
      </c>
      <c r="D21" s="85" t="s">
        <v>136</v>
      </c>
      <c r="E21" s="85" t="s">
        <v>208</v>
      </c>
      <c r="F21" s="156" t="s">
        <v>209</v>
      </c>
      <c r="G21" s="85" t="s">
        <v>135</v>
      </c>
      <c r="H21" s="85" t="s">
        <v>248</v>
      </c>
      <c r="I21" s="75"/>
    </row>
    <row r="22" spans="1:9" ht="61" x14ac:dyDescent="0.3">
      <c r="A22" s="192">
        <v>1</v>
      </c>
      <c r="B22" s="178">
        <v>1</v>
      </c>
      <c r="C22" s="155" t="s">
        <v>254</v>
      </c>
      <c r="D22" s="87" t="s">
        <v>154</v>
      </c>
      <c r="E22" s="88">
        <v>1</v>
      </c>
      <c r="F22" s="88">
        <v>2</v>
      </c>
      <c r="G22" s="82">
        <f>'12X36 DIURNO - RB'!F144</f>
        <v>0</v>
      </c>
      <c r="H22" s="82">
        <f t="shared" ref="H22:H31" si="0">G22*12</f>
        <v>0</v>
      </c>
      <c r="I22" s="75"/>
    </row>
    <row r="23" spans="1:9" ht="61" x14ac:dyDescent="0.3">
      <c r="A23" s="193"/>
      <c r="B23" s="178">
        <v>2</v>
      </c>
      <c r="C23" s="155" t="s">
        <v>253</v>
      </c>
      <c r="D23" s="87" t="s">
        <v>154</v>
      </c>
      <c r="E23" s="88">
        <v>1</v>
      </c>
      <c r="F23" s="88">
        <v>2</v>
      </c>
      <c r="G23" s="82">
        <f>'12X36 NOTURNO - RB'!F144</f>
        <v>0</v>
      </c>
      <c r="H23" s="82">
        <f t="shared" si="0"/>
        <v>0</v>
      </c>
      <c r="I23" s="75"/>
    </row>
    <row r="24" spans="1:9" ht="51" x14ac:dyDescent="0.3">
      <c r="A24" s="193"/>
      <c r="B24" s="178">
        <v>3</v>
      </c>
      <c r="C24" s="155" t="s">
        <v>252</v>
      </c>
      <c r="D24" s="87" t="s">
        <v>154</v>
      </c>
      <c r="E24" s="88">
        <v>1</v>
      </c>
      <c r="F24" s="88">
        <v>1</v>
      </c>
      <c r="G24" s="82">
        <f>'44 HR  SEMANAIS - RB'!F144</f>
        <v>0</v>
      </c>
      <c r="H24" s="82">
        <f t="shared" si="0"/>
        <v>0</v>
      </c>
      <c r="I24" s="75"/>
    </row>
    <row r="25" spans="1:9" ht="51" x14ac:dyDescent="0.3">
      <c r="A25" s="193"/>
      <c r="B25" s="178">
        <v>4</v>
      </c>
      <c r="C25" s="155" t="s">
        <v>250</v>
      </c>
      <c r="D25" s="87" t="s">
        <v>154</v>
      </c>
      <c r="E25" s="88">
        <v>1</v>
      </c>
      <c r="F25" s="88">
        <v>2</v>
      </c>
      <c r="G25" s="82">
        <f>'12X36 DIURNO - EPA'!F144</f>
        <v>0</v>
      </c>
      <c r="H25" s="82">
        <f t="shared" si="0"/>
        <v>0</v>
      </c>
      <c r="I25" s="75"/>
    </row>
    <row r="26" spans="1:9" ht="51" x14ac:dyDescent="0.3">
      <c r="A26" s="193"/>
      <c r="B26" s="178">
        <v>5</v>
      </c>
      <c r="C26" s="155" t="s">
        <v>251</v>
      </c>
      <c r="D26" s="87" t="s">
        <v>154</v>
      </c>
      <c r="E26" s="88">
        <v>1</v>
      </c>
      <c r="F26" s="88">
        <v>2</v>
      </c>
      <c r="G26" s="82">
        <f>'12X36 NOTURNO - EPA'!F144</f>
        <v>0</v>
      </c>
      <c r="H26" s="82">
        <f t="shared" si="0"/>
        <v>0</v>
      </c>
      <c r="I26" s="75"/>
    </row>
    <row r="27" spans="1:9" ht="51" x14ac:dyDescent="0.3">
      <c r="A27" s="193"/>
      <c r="B27" s="178">
        <v>6</v>
      </c>
      <c r="C27" s="155" t="s">
        <v>255</v>
      </c>
      <c r="D27" s="87" t="s">
        <v>154</v>
      </c>
      <c r="E27" s="88">
        <v>1</v>
      </c>
      <c r="F27" s="88">
        <v>2</v>
      </c>
      <c r="G27" s="82">
        <f>'12X36 DIURNO - CZS'!F144</f>
        <v>0</v>
      </c>
      <c r="H27" s="82">
        <f t="shared" si="0"/>
        <v>0</v>
      </c>
      <c r="I27" s="75"/>
    </row>
    <row r="28" spans="1:9" ht="51" x14ac:dyDescent="0.3">
      <c r="A28" s="193"/>
      <c r="B28" s="178">
        <v>7</v>
      </c>
      <c r="C28" s="155" t="s">
        <v>256</v>
      </c>
      <c r="D28" s="87" t="s">
        <v>154</v>
      </c>
      <c r="E28" s="88">
        <v>1</v>
      </c>
      <c r="F28" s="88">
        <v>2</v>
      </c>
      <c r="G28" s="82">
        <f>'12X36 NOTURNO - CZS (2)'!F144</f>
        <v>0</v>
      </c>
      <c r="H28" s="82">
        <f t="shared" si="0"/>
        <v>0</v>
      </c>
      <c r="I28" s="75"/>
    </row>
    <row r="29" spans="1:9" ht="62" x14ac:dyDescent="0.3">
      <c r="A29" s="193"/>
      <c r="B29" s="178">
        <v>8</v>
      </c>
      <c r="C29" s="163" t="s">
        <v>257</v>
      </c>
      <c r="D29" s="87" t="s">
        <v>154</v>
      </c>
      <c r="E29" s="88">
        <v>1</v>
      </c>
      <c r="F29" s="88">
        <v>2</v>
      </c>
      <c r="G29" s="82">
        <f>'12X36 DIURNO - CZS BALSA'!F144</f>
        <v>0</v>
      </c>
      <c r="H29" s="82">
        <f t="shared" si="0"/>
        <v>0</v>
      </c>
      <c r="I29" s="75"/>
    </row>
    <row r="30" spans="1:9" ht="69.75" customHeight="1" x14ac:dyDescent="0.3">
      <c r="A30" s="194"/>
      <c r="B30" s="178">
        <v>9</v>
      </c>
      <c r="C30" s="155" t="s">
        <v>258</v>
      </c>
      <c r="D30" s="87" t="s">
        <v>154</v>
      </c>
      <c r="E30" s="88">
        <v>1</v>
      </c>
      <c r="F30" s="88">
        <v>2</v>
      </c>
      <c r="G30" s="82">
        <f>'12X36 NOTURNO - CZS BALSA'!F144</f>
        <v>0</v>
      </c>
      <c r="H30" s="82">
        <f t="shared" si="0"/>
        <v>0</v>
      </c>
      <c r="I30" s="75"/>
    </row>
    <row r="31" spans="1:9" ht="30.75" customHeight="1" x14ac:dyDescent="0.3">
      <c r="A31" s="84"/>
      <c r="B31" s="83"/>
      <c r="C31" s="179" t="s">
        <v>155</v>
      </c>
      <c r="D31" s="180"/>
      <c r="E31" s="181"/>
      <c r="F31" s="142"/>
      <c r="G31" s="166">
        <f>SUM(G22:G30)</f>
        <v>0</v>
      </c>
      <c r="H31" s="82">
        <f t="shared" si="0"/>
        <v>0</v>
      </c>
      <c r="I31" s="81"/>
    </row>
    <row r="32" spans="1:9" ht="15.5" x14ac:dyDescent="0.35">
      <c r="B32" s="75"/>
      <c r="C32" s="186" t="s">
        <v>152</v>
      </c>
      <c r="D32" s="186"/>
      <c r="E32" s="186"/>
      <c r="F32" s="186"/>
      <c r="G32" s="186"/>
      <c r="H32" s="80">
        <f>G31</f>
        <v>0</v>
      </c>
      <c r="I32" s="75"/>
    </row>
    <row r="33" spans="2:9" ht="15.5" x14ac:dyDescent="0.35">
      <c r="B33" s="75"/>
      <c r="C33" s="186" t="s">
        <v>232</v>
      </c>
      <c r="D33" s="186"/>
      <c r="E33" s="186"/>
      <c r="F33" s="186"/>
      <c r="G33" s="186"/>
      <c r="H33" s="80">
        <f>H31</f>
        <v>0</v>
      </c>
      <c r="I33" s="75"/>
    </row>
    <row r="34" spans="2:9" ht="13" x14ac:dyDescent="0.3">
      <c r="B34" s="75"/>
      <c r="C34" s="75"/>
      <c r="D34" s="75"/>
      <c r="E34" s="75"/>
      <c r="F34" s="75"/>
      <c r="G34" s="75"/>
      <c r="H34" s="75"/>
      <c r="I34" s="75"/>
    </row>
    <row r="35" spans="2:9" ht="37.5" customHeight="1" x14ac:dyDescent="0.3">
      <c r="B35" s="187" t="s">
        <v>134</v>
      </c>
      <c r="C35" s="187"/>
      <c r="D35" s="187"/>
      <c r="E35" s="187"/>
      <c r="F35" s="187"/>
      <c r="G35" s="187"/>
      <c r="H35" s="77"/>
      <c r="I35" s="75"/>
    </row>
    <row r="36" spans="2:9" ht="24.75" customHeight="1" x14ac:dyDescent="0.3">
      <c r="B36" s="187" t="s">
        <v>133</v>
      </c>
      <c r="C36" s="187"/>
      <c r="D36" s="187"/>
      <c r="E36" s="187"/>
      <c r="F36" s="187"/>
      <c r="G36" s="187"/>
      <c r="H36" s="77"/>
      <c r="I36" s="75"/>
    </row>
    <row r="37" spans="2:9" ht="40.5" customHeight="1" x14ac:dyDescent="0.3">
      <c r="B37" s="188" t="s">
        <v>132</v>
      </c>
      <c r="C37" s="188"/>
      <c r="D37" s="188"/>
      <c r="E37" s="188"/>
      <c r="F37" s="188"/>
      <c r="G37" s="188"/>
      <c r="H37" s="75"/>
      <c r="I37" s="75"/>
    </row>
    <row r="38" spans="2:9" ht="27.75" customHeight="1" x14ac:dyDescent="0.3">
      <c r="B38" s="189" t="s">
        <v>131</v>
      </c>
      <c r="C38" s="189"/>
      <c r="D38" s="189"/>
      <c r="E38" s="189"/>
      <c r="F38" s="189"/>
      <c r="G38" s="189"/>
      <c r="H38" s="75"/>
      <c r="I38" s="75"/>
    </row>
    <row r="39" spans="2:9" ht="55.5" customHeight="1" x14ac:dyDescent="0.3">
      <c r="B39" s="189" t="s">
        <v>130</v>
      </c>
      <c r="C39" s="189"/>
      <c r="D39" s="189"/>
      <c r="E39" s="189"/>
      <c r="F39" s="189"/>
      <c r="G39" s="189"/>
      <c r="H39" s="75"/>
      <c r="I39" s="75"/>
    </row>
    <row r="40" spans="2:9" ht="13" x14ac:dyDescent="0.3">
      <c r="B40" s="75"/>
      <c r="C40" s="79"/>
      <c r="D40" s="79"/>
      <c r="E40" s="79"/>
      <c r="F40" s="79"/>
      <c r="G40" s="75"/>
      <c r="H40" s="75"/>
      <c r="I40" s="75"/>
    </row>
    <row r="41" spans="2:9" ht="13" x14ac:dyDescent="0.3">
      <c r="B41" s="75"/>
      <c r="C41" s="191" t="s">
        <v>129</v>
      </c>
      <c r="D41" s="191"/>
      <c r="E41" s="191"/>
      <c r="F41" s="146"/>
      <c r="G41" s="75"/>
      <c r="H41" s="75"/>
      <c r="I41" s="75"/>
    </row>
    <row r="42" spans="2:9" ht="13" x14ac:dyDescent="0.3">
      <c r="B42" s="75"/>
      <c r="C42" s="78"/>
      <c r="D42" s="78"/>
      <c r="E42" s="78"/>
      <c r="F42" s="146"/>
      <c r="G42" s="75"/>
      <c r="H42" s="75"/>
      <c r="I42" s="75"/>
    </row>
    <row r="43" spans="2:9" ht="3" customHeight="1" x14ac:dyDescent="0.3">
      <c r="B43" s="75"/>
      <c r="C43" s="78"/>
      <c r="D43" s="78"/>
      <c r="E43" s="78"/>
      <c r="F43" s="146"/>
      <c r="G43" s="75"/>
      <c r="H43" s="75"/>
      <c r="I43" s="75"/>
    </row>
    <row r="44" spans="2:9" ht="16.5" hidden="1" customHeight="1" x14ac:dyDescent="0.3">
      <c r="B44" s="75"/>
      <c r="C44" s="77"/>
      <c r="D44" s="77"/>
      <c r="E44" s="77"/>
      <c r="F44" s="77"/>
      <c r="G44" s="75"/>
      <c r="H44" s="75"/>
      <c r="I44" s="75"/>
    </row>
    <row r="45" spans="2:9" ht="13" x14ac:dyDescent="0.3">
      <c r="B45" s="75"/>
      <c r="C45" s="190" t="s">
        <v>128</v>
      </c>
      <c r="D45" s="190"/>
      <c r="E45" s="190"/>
      <c r="F45" s="145"/>
      <c r="G45" s="75"/>
      <c r="H45" s="75"/>
      <c r="I45" s="75"/>
    </row>
    <row r="46" spans="2:9" ht="13" x14ac:dyDescent="0.3">
      <c r="B46" s="75"/>
      <c r="C46" s="190" t="s">
        <v>127</v>
      </c>
      <c r="D46" s="190"/>
      <c r="E46" s="190"/>
      <c r="F46" s="145"/>
      <c r="G46" s="75"/>
      <c r="H46" s="75"/>
      <c r="I46" s="75"/>
    </row>
    <row r="47" spans="2:9" ht="13" x14ac:dyDescent="0.3">
      <c r="B47" s="75"/>
      <c r="C47" s="76"/>
      <c r="D47" s="76"/>
      <c r="E47" s="76"/>
      <c r="F47" s="76"/>
      <c r="G47" s="75"/>
      <c r="H47" s="75"/>
      <c r="I47" s="75"/>
    </row>
    <row r="48" spans="2:9" ht="13" x14ac:dyDescent="0.3">
      <c r="B48" s="75"/>
      <c r="C48" s="76"/>
      <c r="D48" s="76"/>
      <c r="E48" s="76"/>
      <c r="F48" s="76"/>
      <c r="G48" s="75"/>
      <c r="H48" s="75"/>
      <c r="I48" s="75"/>
    </row>
    <row r="49" spans="2:9" ht="13" x14ac:dyDescent="0.3">
      <c r="B49" s="75"/>
      <c r="C49" s="76"/>
      <c r="D49" s="76"/>
      <c r="E49" s="76"/>
      <c r="F49" s="76"/>
      <c r="G49" s="75"/>
      <c r="H49" s="75"/>
      <c r="I49" s="75"/>
    </row>
    <row r="50" spans="2:9" x14ac:dyDescent="0.25">
      <c r="C50" s="74"/>
      <c r="D50" s="74"/>
      <c r="E50" s="74"/>
      <c r="F50" s="74"/>
    </row>
    <row r="51" spans="2:9" x14ac:dyDescent="0.25">
      <c r="C51" s="74"/>
      <c r="D51" s="74"/>
      <c r="E51" s="74"/>
      <c r="F51" s="74"/>
    </row>
    <row r="52" spans="2:9" x14ac:dyDescent="0.25">
      <c r="C52" s="74"/>
      <c r="D52" s="74"/>
      <c r="E52" s="74"/>
      <c r="F52" s="74"/>
    </row>
    <row r="53" spans="2:9" x14ac:dyDescent="0.25">
      <c r="C53" s="185"/>
      <c r="D53" s="185"/>
      <c r="E53" s="185"/>
      <c r="F53" s="144"/>
    </row>
    <row r="54" spans="2:9" x14ac:dyDescent="0.25">
      <c r="C54" s="73"/>
      <c r="D54" s="73"/>
      <c r="E54" s="74"/>
      <c r="F54" s="74"/>
    </row>
    <row r="55" spans="2:9" x14ac:dyDescent="0.25">
      <c r="C55" s="73"/>
      <c r="D55" s="73"/>
      <c r="E55" s="74"/>
      <c r="F55" s="74"/>
    </row>
    <row r="56" spans="2:9" x14ac:dyDescent="0.25">
      <c r="C56" s="73"/>
      <c r="D56" s="73"/>
      <c r="E56" s="74"/>
      <c r="F56" s="74"/>
    </row>
    <row r="57" spans="2:9" x14ac:dyDescent="0.25">
      <c r="C57" s="73"/>
      <c r="D57" s="73"/>
      <c r="E57" s="73"/>
      <c r="F57" s="73"/>
    </row>
  </sheetData>
  <sheetProtection selectLockedCells="1" selectUnlockedCells="1"/>
  <mergeCells count="27">
    <mergeCell ref="A22:A30"/>
    <mergeCell ref="C3:E3"/>
    <mergeCell ref="B12:C12"/>
    <mergeCell ref="B13:C13"/>
    <mergeCell ref="B9:C9"/>
    <mergeCell ref="B10:C10"/>
    <mergeCell ref="B11:E11"/>
    <mergeCell ref="B14:C14"/>
    <mergeCell ref="B15:C15"/>
    <mergeCell ref="B16:C16"/>
    <mergeCell ref="B17:C17"/>
    <mergeCell ref="B18:D18"/>
    <mergeCell ref="C31:E31"/>
    <mergeCell ref="C4:E6"/>
    <mergeCell ref="B7:D7"/>
    <mergeCell ref="B8:C8"/>
    <mergeCell ref="C53:E53"/>
    <mergeCell ref="C32:G32"/>
    <mergeCell ref="C33:G33"/>
    <mergeCell ref="B35:G35"/>
    <mergeCell ref="B36:G36"/>
    <mergeCell ref="B37:G37"/>
    <mergeCell ref="B38:G38"/>
    <mergeCell ref="C46:E46"/>
    <mergeCell ref="B39:G39"/>
    <mergeCell ref="C41:E41"/>
    <mergeCell ref="C45:E45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rowBreaks count="1" manualBreakCount="1">
    <brk id="56" min="1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145"/>
  <sheetViews>
    <sheetView topLeftCell="A58" zoomScale="110" zoomScaleNormal="110" zoomScaleSheetLayoutView="100" workbookViewId="0">
      <selection activeCell="M69" sqref="M69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4.54296875" style="1" customWidth="1"/>
    <col min="7" max="7" width="12.26953125" style="1"/>
    <col min="8" max="8" width="13.26953125" style="1" customWidth="1"/>
    <col min="9" max="9" width="23.81640625" style="2" customWidth="1"/>
    <col min="10" max="1025" width="12.26953125" style="1"/>
  </cols>
  <sheetData>
    <row r="1" spans="1:9" ht="25.5" customHeight="1" x14ac:dyDescent="0.25">
      <c r="A1" s="217" t="s">
        <v>221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5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5">
      <c r="A3" s="219" t="s">
        <v>222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5">
      <c r="A4" s="219" t="s">
        <v>224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5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5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5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223</v>
      </c>
      <c r="I7" s="209"/>
    </row>
    <row r="8" spans="1:9" ht="12.75" customHeight="1" x14ac:dyDescent="0.25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261</v>
      </c>
      <c r="I8" s="214"/>
    </row>
    <row r="9" spans="1:9" ht="12.75" customHeight="1" x14ac:dyDescent="0.25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5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5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" x14ac:dyDescent="0.25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5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5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5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206</v>
      </c>
      <c r="I15" s="226"/>
    </row>
    <row r="16" spans="1:9" ht="12.75" customHeight="1" x14ac:dyDescent="0.25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5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5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219</v>
      </c>
      <c r="I18" s="248"/>
    </row>
    <row r="19" spans="1:9" ht="12.75" customHeight="1" x14ac:dyDescent="0.3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4" x14ac:dyDescent="0.25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5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5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5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5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TRUNC(I23*30%,2)</f>
        <v>0</v>
      </c>
    </row>
    <row r="25" spans="1:9" ht="12.75" customHeight="1" x14ac:dyDescent="0.25">
      <c r="A25" s="4" t="s">
        <v>5</v>
      </c>
      <c r="B25" s="243" t="s">
        <v>89</v>
      </c>
      <c r="C25" s="244"/>
      <c r="D25" s="244"/>
      <c r="E25" s="244"/>
      <c r="F25" s="244"/>
      <c r="G25" s="245"/>
      <c r="H25" s="169"/>
      <c r="I25" s="154"/>
    </row>
    <row r="26" spans="1:9" ht="12.75" customHeight="1" x14ac:dyDescent="0.25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/>
    </row>
    <row r="27" spans="1:9" ht="12.75" customHeight="1" x14ac:dyDescent="0.25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/>
    </row>
    <row r="28" spans="1:9" ht="12.75" customHeight="1" x14ac:dyDescent="0.3">
      <c r="A28" s="8" t="s">
        <v>23</v>
      </c>
      <c r="B28" s="246" t="s">
        <v>220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5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" x14ac:dyDescent="0.25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5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5">
      <c r="A32" s="175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5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" x14ac:dyDescent="0.25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" x14ac:dyDescent="0.25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" x14ac:dyDescent="0.25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" x14ac:dyDescent="0.25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5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5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5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5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5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4" x14ac:dyDescent="0.25">
      <c r="A52" s="9" t="s">
        <v>1</v>
      </c>
      <c r="B52" s="283" t="s">
        <v>217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5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5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5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5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5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5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5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5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5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5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5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5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5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5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" x14ac:dyDescent="0.25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" x14ac:dyDescent="0.25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5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5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5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((1/12)*0.7242)</f>
        <v>6.0400000000000002E-2</v>
      </c>
      <c r="I71" s="176">
        <f>H71*I38</f>
        <v>0</v>
      </c>
    </row>
    <row r="72" spans="1:9" ht="14" x14ac:dyDescent="0.25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46" t="s">
        <v>234</v>
      </c>
      <c r="C73" s="246"/>
      <c r="D73" s="246"/>
      <c r="E73" s="246"/>
      <c r="F73" s="246"/>
      <c r="G73" s="246"/>
      <c r="H73" s="29">
        <v>0.04</v>
      </c>
      <c r="I73" s="41">
        <f>H73*I38</f>
        <v>0</v>
      </c>
    </row>
    <row r="74" spans="1:9" ht="17.25" customHeight="1" x14ac:dyDescent="0.25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4" x14ac:dyDescent="0.25">
      <c r="A75" s="9" t="s">
        <v>21</v>
      </c>
      <c r="B75" s="295" t="s">
        <v>226</v>
      </c>
      <c r="C75" s="295"/>
      <c r="D75" s="295"/>
      <c r="E75" s="295"/>
      <c r="F75" s="295"/>
      <c r="G75" s="295"/>
      <c r="H75" s="6">
        <f>H49</f>
        <v>0.33800000000000002</v>
      </c>
      <c r="I75" s="33">
        <f>H75*I74</f>
        <v>0</v>
      </c>
    </row>
    <row r="76" spans="1:9" ht="12.75" customHeight="1" x14ac:dyDescent="0.25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0.04</v>
      </c>
      <c r="I76" s="41">
        <f>H76*I38</f>
        <v>0</v>
      </c>
    </row>
    <row r="77" spans="1:9" ht="14" x14ac:dyDescent="0.25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" x14ac:dyDescent="0.25">
      <c r="A78" s="299" t="s">
        <v>120</v>
      </c>
      <c r="B78" s="299"/>
      <c r="C78" s="299"/>
      <c r="D78" s="299"/>
      <c r="E78" s="299"/>
      <c r="F78" s="299"/>
      <c r="G78" s="299"/>
      <c r="H78" s="174" t="s">
        <v>116</v>
      </c>
      <c r="I78" s="61">
        <f>I29</f>
        <v>0</v>
      </c>
    </row>
    <row r="79" spans="1:9" ht="14" x14ac:dyDescent="0.25">
      <c r="A79" s="299"/>
      <c r="B79" s="299"/>
      <c r="C79" s="299"/>
      <c r="D79" s="299"/>
      <c r="E79" s="299"/>
      <c r="F79" s="299"/>
      <c r="G79" s="299"/>
      <c r="H79" s="174" t="s">
        <v>121</v>
      </c>
      <c r="I79" s="61">
        <f>I67</f>
        <v>0</v>
      </c>
    </row>
    <row r="80" spans="1:9" ht="14" x14ac:dyDescent="0.25">
      <c r="A80" s="299"/>
      <c r="B80" s="299"/>
      <c r="C80" s="299"/>
      <c r="D80" s="299"/>
      <c r="E80" s="299"/>
      <c r="F80" s="299"/>
      <c r="G80" s="299"/>
      <c r="H80" s="174" t="s">
        <v>122</v>
      </c>
      <c r="I80" s="61">
        <f>I77</f>
        <v>0</v>
      </c>
    </row>
    <row r="81" spans="1:9" ht="14" x14ac:dyDescent="0.25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5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" x14ac:dyDescent="0.3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5">
      <c r="A84" s="9" t="s">
        <v>1</v>
      </c>
      <c r="B84" s="246" t="s">
        <v>239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95" t="s">
        <v>244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4" x14ac:dyDescent="0.25">
      <c r="A86" s="9" t="s">
        <v>5</v>
      </c>
      <c r="B86" s="295" t="s">
        <v>240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4" x14ac:dyDescent="0.25">
      <c r="A87" s="9" t="s">
        <v>7</v>
      </c>
      <c r="B87" s="295" t="s">
        <v>241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4" x14ac:dyDescent="0.25">
      <c r="A88" s="9" t="s">
        <v>21</v>
      </c>
      <c r="B88" s="295" t="s">
        <v>242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4" x14ac:dyDescent="0.3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" x14ac:dyDescent="0.25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" x14ac:dyDescent="0.3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5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" x14ac:dyDescent="0.25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5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5">
      <c r="A95" s="175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5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5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" x14ac:dyDescent="0.25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" x14ac:dyDescent="0.25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5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5">
      <c r="A101" s="175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5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5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4" x14ac:dyDescent="0.25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5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" x14ac:dyDescent="0.25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5">
      <c r="A107" s="301" t="s">
        <v>123</v>
      </c>
      <c r="B107" s="302"/>
      <c r="C107" s="302"/>
      <c r="D107" s="302"/>
      <c r="E107" s="302"/>
      <c r="F107" s="302"/>
      <c r="G107" s="303"/>
      <c r="H107" s="174" t="s">
        <v>116</v>
      </c>
      <c r="I107" s="65">
        <f>I29</f>
        <v>0</v>
      </c>
    </row>
    <row r="108" spans="1:9" ht="14" x14ac:dyDescent="0.25">
      <c r="A108" s="304"/>
      <c r="B108" s="305"/>
      <c r="C108" s="305"/>
      <c r="D108" s="305"/>
      <c r="E108" s="305"/>
      <c r="F108" s="305"/>
      <c r="G108" s="306"/>
      <c r="H108" s="174" t="s">
        <v>121</v>
      </c>
      <c r="I108" s="65">
        <f>I67</f>
        <v>0</v>
      </c>
    </row>
    <row r="109" spans="1:9" ht="14" x14ac:dyDescent="0.25">
      <c r="A109" s="304"/>
      <c r="B109" s="305"/>
      <c r="C109" s="305"/>
      <c r="D109" s="305"/>
      <c r="E109" s="305"/>
      <c r="F109" s="305"/>
      <c r="G109" s="306"/>
      <c r="H109" s="174" t="s">
        <v>122</v>
      </c>
      <c r="I109" s="65">
        <f>I77</f>
        <v>0</v>
      </c>
    </row>
    <row r="110" spans="1:9" ht="14" x14ac:dyDescent="0.25">
      <c r="A110" s="304"/>
      <c r="B110" s="305"/>
      <c r="C110" s="305"/>
      <c r="D110" s="305"/>
      <c r="E110" s="305"/>
      <c r="F110" s="305"/>
      <c r="G110" s="306"/>
      <c r="H110" s="174" t="s">
        <v>124</v>
      </c>
      <c r="I110" s="65">
        <f>I98</f>
        <v>0</v>
      </c>
    </row>
    <row r="111" spans="1:9" ht="14" x14ac:dyDescent="0.25">
      <c r="A111" s="304"/>
      <c r="B111" s="305"/>
      <c r="C111" s="305"/>
      <c r="D111" s="305"/>
      <c r="E111" s="305"/>
      <c r="F111" s="305"/>
      <c r="G111" s="306"/>
      <c r="H111" s="174" t="s">
        <v>125</v>
      </c>
      <c r="I111" s="63">
        <f>I106</f>
        <v>0</v>
      </c>
    </row>
    <row r="112" spans="1:9" ht="14" x14ac:dyDescent="0.25">
      <c r="A112" s="307"/>
      <c r="B112" s="308"/>
      <c r="C112" s="308"/>
      <c r="D112" s="308"/>
      <c r="E112" s="308"/>
      <c r="F112" s="308"/>
      <c r="G112" s="309"/>
      <c r="H112" s="174" t="s">
        <v>26</v>
      </c>
      <c r="I112" s="66">
        <f>SUM(I107:I111)</f>
        <v>0</v>
      </c>
    </row>
    <row r="113" spans="1:9" ht="24" customHeight="1" x14ac:dyDescent="0.25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" x14ac:dyDescent="0.25">
      <c r="A114" s="175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4" x14ac:dyDescent="0.25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4" x14ac:dyDescent="0.25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4" x14ac:dyDescent="0.25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5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5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5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" x14ac:dyDescent="0.25">
      <c r="A122" s="286" t="s">
        <v>26</v>
      </c>
      <c r="B122" s="287"/>
      <c r="C122" s="287"/>
      <c r="D122" s="287"/>
      <c r="E122" s="287"/>
      <c r="F122" s="287"/>
      <c r="G122" s="287"/>
      <c r="H122" s="173"/>
      <c r="I122" s="35">
        <f>SUM(I115+I116+I119+I120+I121)</f>
        <v>0</v>
      </c>
    </row>
    <row r="123" spans="1:9" ht="14" x14ac:dyDescent="0.25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4" x14ac:dyDescent="0.25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5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5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5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5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5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5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5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3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5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3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3">
      <c r="A138" s="48" t="s">
        <v>102</v>
      </c>
      <c r="B138" s="171" t="s">
        <v>81</v>
      </c>
      <c r="C138" s="106" t="s">
        <v>103</v>
      </c>
      <c r="D138" s="342" t="s">
        <v>104</v>
      </c>
      <c r="E138" s="343"/>
      <c r="F138" s="344"/>
      <c r="G138" s="172" t="s">
        <v>82</v>
      </c>
      <c r="H138" s="345" t="s">
        <v>105</v>
      </c>
      <c r="I138" s="346"/>
    </row>
    <row r="139" spans="1:9" ht="86.25" customHeight="1" thickBot="1" x14ac:dyDescent="0.3">
      <c r="A139" s="49" t="s">
        <v>235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70">
        <v>1</v>
      </c>
      <c r="H139" s="325">
        <f>SUM(D139*G139)</f>
        <v>0</v>
      </c>
      <c r="I139" s="326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4.5" thickBot="1" x14ac:dyDescent="0.35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319" t="s">
        <v>111</v>
      </c>
      <c r="C144" s="320"/>
      <c r="D144" s="321"/>
      <c r="E144" s="177" t="s">
        <v>247</v>
      </c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319" t="s">
        <v>227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45"/>
  <sheetViews>
    <sheetView topLeftCell="A52" zoomScale="110" zoomScaleNormal="110" zoomScaleSheetLayoutView="100" workbookViewId="0">
      <selection activeCell="M58" sqref="M58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7.54296875" style="1" bestFit="1" customWidth="1"/>
    <col min="7" max="7" width="12.26953125" style="1"/>
    <col min="8" max="8" width="13.26953125" style="1" customWidth="1"/>
    <col min="9" max="9" width="23.81640625" style="2" customWidth="1"/>
    <col min="10" max="1025" width="12.26953125" style="1"/>
  </cols>
  <sheetData>
    <row r="1" spans="1:9" ht="61.5" customHeight="1" x14ac:dyDescent="0.25">
      <c r="A1" s="347" t="s">
        <v>126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5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5">
      <c r="A3" s="219" t="s">
        <v>222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5">
      <c r="A4" s="219" t="s">
        <v>224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5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5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5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223</v>
      </c>
      <c r="I7" s="209"/>
    </row>
    <row r="8" spans="1:9" ht="12.75" customHeight="1" x14ac:dyDescent="0.25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261</v>
      </c>
      <c r="I8" s="214"/>
    </row>
    <row r="9" spans="1:9" ht="12.75" customHeight="1" x14ac:dyDescent="0.25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5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5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" x14ac:dyDescent="0.25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5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5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5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210</v>
      </c>
      <c r="I15" s="226"/>
    </row>
    <row r="16" spans="1:9" ht="12.75" customHeight="1" x14ac:dyDescent="0.25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5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5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205</v>
      </c>
      <c r="I18" s="248"/>
    </row>
    <row r="19" spans="1:9" ht="12.75" customHeight="1" x14ac:dyDescent="0.3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4" x14ac:dyDescent="0.25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5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5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5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5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H24*I23</f>
        <v>0</v>
      </c>
    </row>
    <row r="25" spans="1:9" ht="12.75" customHeight="1" x14ac:dyDescent="0.25">
      <c r="A25" s="4" t="s">
        <v>5</v>
      </c>
      <c r="B25" s="243" t="s">
        <v>89</v>
      </c>
      <c r="C25" s="244"/>
      <c r="D25" s="244"/>
      <c r="E25" s="244"/>
      <c r="F25" s="244"/>
      <c r="G25" s="245"/>
      <c r="I25" s="154"/>
    </row>
    <row r="26" spans="1:9" ht="12.75" customHeight="1" x14ac:dyDescent="0.25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>
        <f>(I23+I24)*(7/12)*20%</f>
        <v>0</v>
      </c>
    </row>
    <row r="27" spans="1:9" ht="12.75" customHeight="1" x14ac:dyDescent="0.25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>
        <f>(I23+I24)*1/12*1.2</f>
        <v>0</v>
      </c>
    </row>
    <row r="28" spans="1:9" ht="12.75" customHeight="1" x14ac:dyDescent="0.3">
      <c r="A28" s="8" t="s">
        <v>23</v>
      </c>
      <c r="B28" s="246" t="s">
        <v>220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5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" x14ac:dyDescent="0.25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5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5">
      <c r="A32" s="175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5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" x14ac:dyDescent="0.25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" x14ac:dyDescent="0.25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" x14ac:dyDescent="0.25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" x14ac:dyDescent="0.25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5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5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5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5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5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4" x14ac:dyDescent="0.25">
      <c r="A52" s="9" t="s">
        <v>1</v>
      </c>
      <c r="B52" s="283" t="s">
        <v>217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5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5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5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5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5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5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5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5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5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5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5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5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5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5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" x14ac:dyDescent="0.25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" x14ac:dyDescent="0.25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5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5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5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((1/12)*0.7242)</f>
        <v>6.0400000000000002E-2</v>
      </c>
      <c r="I71" s="40">
        <f>H71*I38</f>
        <v>0</v>
      </c>
    </row>
    <row r="72" spans="1:9" ht="14" x14ac:dyDescent="0.25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46" t="s">
        <v>225</v>
      </c>
      <c r="C73" s="246"/>
      <c r="D73" s="246"/>
      <c r="E73" s="246"/>
      <c r="F73" s="246"/>
      <c r="G73" s="246"/>
      <c r="H73" s="29">
        <v>0.04</v>
      </c>
      <c r="I73" s="41">
        <f>H73*I38</f>
        <v>0</v>
      </c>
    </row>
    <row r="74" spans="1:9" ht="17.25" customHeight="1" x14ac:dyDescent="0.25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4" x14ac:dyDescent="0.25">
      <c r="A75" s="9" t="s">
        <v>21</v>
      </c>
      <c r="B75" s="295" t="s">
        <v>54</v>
      </c>
      <c r="C75" s="295"/>
      <c r="D75" s="295"/>
      <c r="E75" s="295"/>
      <c r="F75" s="295"/>
      <c r="G75" s="295"/>
      <c r="H75" s="6">
        <f>H49</f>
        <v>0.33800000000000002</v>
      </c>
      <c r="I75" s="33">
        <f>I74*H75</f>
        <v>0</v>
      </c>
    </row>
    <row r="76" spans="1:9" ht="12.75" customHeight="1" x14ac:dyDescent="0.25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0.04</v>
      </c>
      <c r="I76" s="41">
        <f>H76*I38</f>
        <v>0</v>
      </c>
    </row>
    <row r="77" spans="1:9" ht="14" x14ac:dyDescent="0.25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" x14ac:dyDescent="0.25">
      <c r="A78" s="299" t="s">
        <v>120</v>
      </c>
      <c r="B78" s="299"/>
      <c r="C78" s="299"/>
      <c r="D78" s="299"/>
      <c r="E78" s="299"/>
      <c r="F78" s="299"/>
      <c r="G78" s="299"/>
      <c r="H78" s="174" t="s">
        <v>116</v>
      </c>
      <c r="I78" s="61">
        <f>I29</f>
        <v>0</v>
      </c>
    </row>
    <row r="79" spans="1:9" ht="14" x14ac:dyDescent="0.25">
      <c r="A79" s="299"/>
      <c r="B79" s="299"/>
      <c r="C79" s="299"/>
      <c r="D79" s="299"/>
      <c r="E79" s="299"/>
      <c r="F79" s="299"/>
      <c r="G79" s="299"/>
      <c r="H79" s="174" t="s">
        <v>121</v>
      </c>
      <c r="I79" s="61">
        <f>I67</f>
        <v>0</v>
      </c>
    </row>
    <row r="80" spans="1:9" ht="14" x14ac:dyDescent="0.25">
      <c r="A80" s="299"/>
      <c r="B80" s="299"/>
      <c r="C80" s="299"/>
      <c r="D80" s="299"/>
      <c r="E80" s="299"/>
      <c r="F80" s="299"/>
      <c r="G80" s="299"/>
      <c r="H80" s="174" t="s">
        <v>122</v>
      </c>
      <c r="I80" s="61">
        <f>I77</f>
        <v>0</v>
      </c>
    </row>
    <row r="81" spans="1:9" ht="14" x14ac:dyDescent="0.25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5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" x14ac:dyDescent="0.3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5">
      <c r="A84" s="9" t="s">
        <v>1</v>
      </c>
      <c r="B84" s="246" t="s">
        <v>243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95" t="s">
        <v>244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4" x14ac:dyDescent="0.25">
      <c r="A86" s="9" t="s">
        <v>5</v>
      </c>
      <c r="B86" s="295" t="s">
        <v>240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4" x14ac:dyDescent="0.25">
      <c r="A87" s="9" t="s">
        <v>7</v>
      </c>
      <c r="B87" s="295" t="s">
        <v>241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4" x14ac:dyDescent="0.25">
      <c r="A88" s="9" t="s">
        <v>21</v>
      </c>
      <c r="B88" s="295" t="s">
        <v>245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4" x14ac:dyDescent="0.3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" x14ac:dyDescent="0.25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" x14ac:dyDescent="0.3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5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" x14ac:dyDescent="0.25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5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5">
      <c r="A95" s="175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5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5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" x14ac:dyDescent="0.25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" x14ac:dyDescent="0.25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5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5">
      <c r="A101" s="175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5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5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4" x14ac:dyDescent="0.25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5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" x14ac:dyDescent="0.25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5">
      <c r="A107" s="301" t="s">
        <v>123</v>
      </c>
      <c r="B107" s="302"/>
      <c r="C107" s="302"/>
      <c r="D107" s="302"/>
      <c r="E107" s="302"/>
      <c r="F107" s="302"/>
      <c r="G107" s="303"/>
      <c r="H107" s="174" t="s">
        <v>116</v>
      </c>
      <c r="I107" s="65">
        <f>I29</f>
        <v>0</v>
      </c>
    </row>
    <row r="108" spans="1:9" ht="14" x14ac:dyDescent="0.25">
      <c r="A108" s="304"/>
      <c r="B108" s="305"/>
      <c r="C108" s="305"/>
      <c r="D108" s="305"/>
      <c r="E108" s="305"/>
      <c r="F108" s="305"/>
      <c r="G108" s="306"/>
      <c r="H108" s="174" t="s">
        <v>121</v>
      </c>
      <c r="I108" s="65">
        <f>I67</f>
        <v>0</v>
      </c>
    </row>
    <row r="109" spans="1:9" ht="14" x14ac:dyDescent="0.25">
      <c r="A109" s="304"/>
      <c r="B109" s="305"/>
      <c r="C109" s="305"/>
      <c r="D109" s="305"/>
      <c r="E109" s="305"/>
      <c r="F109" s="305"/>
      <c r="G109" s="306"/>
      <c r="H109" s="174" t="s">
        <v>122</v>
      </c>
      <c r="I109" s="65">
        <f>I77</f>
        <v>0</v>
      </c>
    </row>
    <row r="110" spans="1:9" ht="14" x14ac:dyDescent="0.25">
      <c r="A110" s="304"/>
      <c r="B110" s="305"/>
      <c r="C110" s="305"/>
      <c r="D110" s="305"/>
      <c r="E110" s="305"/>
      <c r="F110" s="305"/>
      <c r="G110" s="306"/>
      <c r="H110" s="174" t="s">
        <v>124</v>
      </c>
      <c r="I110" s="65">
        <f>I98</f>
        <v>0</v>
      </c>
    </row>
    <row r="111" spans="1:9" ht="14" x14ac:dyDescent="0.25">
      <c r="A111" s="304"/>
      <c r="B111" s="305"/>
      <c r="C111" s="305"/>
      <c r="D111" s="305"/>
      <c r="E111" s="305"/>
      <c r="F111" s="305"/>
      <c r="G111" s="306"/>
      <c r="H111" s="174" t="s">
        <v>125</v>
      </c>
      <c r="I111" s="63">
        <f>I106</f>
        <v>0</v>
      </c>
    </row>
    <row r="112" spans="1:9" ht="14" x14ac:dyDescent="0.25">
      <c r="A112" s="307"/>
      <c r="B112" s="308"/>
      <c r="C112" s="308"/>
      <c r="D112" s="308"/>
      <c r="E112" s="308"/>
      <c r="F112" s="308"/>
      <c r="G112" s="309"/>
      <c r="H112" s="174" t="s">
        <v>26</v>
      </c>
      <c r="I112" s="66">
        <f>SUM(I107:I111)</f>
        <v>0</v>
      </c>
    </row>
    <row r="113" spans="1:9" ht="24" customHeight="1" x14ac:dyDescent="0.25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" x14ac:dyDescent="0.25">
      <c r="A114" s="175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4" x14ac:dyDescent="0.25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4" x14ac:dyDescent="0.25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4" x14ac:dyDescent="0.25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5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5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5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" x14ac:dyDescent="0.25">
      <c r="A122" s="286" t="s">
        <v>26</v>
      </c>
      <c r="B122" s="287"/>
      <c r="C122" s="287"/>
      <c r="D122" s="287"/>
      <c r="E122" s="287"/>
      <c r="F122" s="287"/>
      <c r="G122" s="287"/>
      <c r="H122" s="173"/>
      <c r="I122" s="35">
        <f>SUM(I115+I116+I119+I120+I121)</f>
        <v>0</v>
      </c>
    </row>
    <row r="123" spans="1:9" ht="14" x14ac:dyDescent="0.25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4" x14ac:dyDescent="0.25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5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5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5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5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5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5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5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3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5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3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3">
      <c r="A138" s="48" t="s">
        <v>102</v>
      </c>
      <c r="B138" s="171" t="s">
        <v>81</v>
      </c>
      <c r="C138" s="106" t="s">
        <v>103</v>
      </c>
      <c r="D138" s="342" t="s">
        <v>104</v>
      </c>
      <c r="E138" s="343"/>
      <c r="F138" s="344"/>
      <c r="G138" s="172" t="s">
        <v>82</v>
      </c>
      <c r="H138" s="345" t="s">
        <v>105</v>
      </c>
      <c r="I138" s="346"/>
    </row>
    <row r="139" spans="1:9" ht="86.25" customHeight="1" thickBot="1" x14ac:dyDescent="0.3">
      <c r="A139" s="49" t="s">
        <v>236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70">
        <v>1</v>
      </c>
      <c r="H139" s="325">
        <f>SUM(D139*G139)</f>
        <v>0</v>
      </c>
      <c r="I139" s="326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4.5" thickBot="1" x14ac:dyDescent="0.35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319" t="s">
        <v>111</v>
      </c>
      <c r="C144" s="320"/>
      <c r="D144" s="321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319" t="s">
        <v>227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6"/>
  <sheetViews>
    <sheetView topLeftCell="A22" zoomScaleNormal="100" zoomScaleSheetLayoutView="100" workbookViewId="0">
      <selection activeCell="G32" sqref="G32"/>
    </sheetView>
  </sheetViews>
  <sheetFormatPr defaultColWidth="9.1796875" defaultRowHeight="12.5" x14ac:dyDescent="0.25"/>
  <cols>
    <col min="1" max="1" width="9.1796875" style="115"/>
    <col min="2" max="2" width="38.26953125" style="115" bestFit="1" customWidth="1"/>
    <col min="3" max="3" width="18.81640625" style="115" bestFit="1" customWidth="1"/>
    <col min="4" max="4" width="23.453125" style="115" bestFit="1" customWidth="1"/>
    <col min="5" max="5" width="22.54296875" style="115" customWidth="1"/>
    <col min="6" max="6" width="21.26953125" style="115" customWidth="1"/>
    <col min="7" max="7" width="22.1796875" style="158" customWidth="1"/>
    <col min="8" max="8" width="1.26953125" style="115" customWidth="1"/>
    <col min="9" max="10" width="9.1796875" style="115"/>
    <col min="11" max="11" width="9.453125" style="115" bestFit="1" customWidth="1"/>
    <col min="12" max="16384" width="9.1796875" style="115"/>
  </cols>
  <sheetData>
    <row r="1" spans="1:8" x14ac:dyDescent="0.25">
      <c r="B1" s="123"/>
      <c r="C1" s="122"/>
    </row>
    <row r="3" spans="1:8" ht="15.5" x14ac:dyDescent="0.35">
      <c r="A3" s="139"/>
      <c r="B3" s="198" t="s">
        <v>197</v>
      </c>
      <c r="C3" s="198"/>
      <c r="D3" s="198"/>
      <c r="E3" s="198"/>
      <c r="F3" s="198"/>
      <c r="G3" s="198"/>
      <c r="H3" s="116"/>
    </row>
    <row r="4" spans="1:8" ht="13" thickBot="1" x14ac:dyDescent="0.3">
      <c r="A4" s="139"/>
      <c r="B4" s="119"/>
      <c r="C4" s="119"/>
      <c r="D4" s="119"/>
      <c r="E4" s="119"/>
      <c r="F4" s="119"/>
      <c r="G4" s="159"/>
      <c r="H4" s="116"/>
    </row>
    <row r="5" spans="1:8" ht="13" x14ac:dyDescent="0.25">
      <c r="A5" s="139"/>
      <c r="B5" s="124" t="s">
        <v>137</v>
      </c>
      <c r="C5" s="125" t="s">
        <v>196</v>
      </c>
      <c r="D5" s="126" t="s">
        <v>195</v>
      </c>
      <c r="E5" s="127" t="s">
        <v>194</v>
      </c>
      <c r="F5" s="128"/>
      <c r="G5" s="159"/>
      <c r="H5" s="116"/>
    </row>
    <row r="6" spans="1:8" ht="13" thickBot="1" x14ac:dyDescent="0.3">
      <c r="A6" s="139"/>
      <c r="B6" s="129" t="s">
        <v>193</v>
      </c>
      <c r="C6" s="130">
        <v>9</v>
      </c>
      <c r="D6" s="131">
        <v>17</v>
      </c>
      <c r="E6" s="132">
        <v>4</v>
      </c>
      <c r="F6" s="133"/>
      <c r="G6" s="159"/>
      <c r="H6" s="116"/>
    </row>
    <row r="7" spans="1:8" x14ac:dyDescent="0.25">
      <c r="A7" s="139"/>
      <c r="B7" s="119"/>
      <c r="C7" s="119"/>
      <c r="D7" s="119"/>
      <c r="E7" s="119"/>
      <c r="F7" s="119"/>
      <c r="G7" s="159"/>
      <c r="H7" s="116"/>
    </row>
    <row r="8" spans="1:8" ht="18" customHeight="1" x14ac:dyDescent="0.25">
      <c r="A8" s="139"/>
      <c r="B8" s="119"/>
      <c r="C8" s="202" t="s">
        <v>213</v>
      </c>
      <c r="D8" s="203"/>
      <c r="E8" s="204"/>
      <c r="F8" s="119"/>
      <c r="G8" s="159"/>
      <c r="H8" s="121"/>
    </row>
    <row r="9" spans="1:8" x14ac:dyDescent="0.25">
      <c r="A9" s="139"/>
      <c r="B9" s="119"/>
      <c r="C9" s="119"/>
      <c r="D9" s="119"/>
      <c r="E9" s="119"/>
      <c r="F9" s="119"/>
      <c r="G9" s="159"/>
    </row>
    <row r="10" spans="1:8" ht="25.5" customHeight="1" x14ac:dyDescent="0.25">
      <c r="A10" s="139"/>
      <c r="B10" s="201" t="s">
        <v>192</v>
      </c>
      <c r="C10" s="201"/>
      <c r="D10" s="201"/>
      <c r="E10" s="201"/>
      <c r="F10" s="201"/>
      <c r="G10" s="201"/>
      <c r="H10" s="116"/>
    </row>
    <row r="11" spans="1:8" ht="26" x14ac:dyDescent="0.25">
      <c r="A11" s="139"/>
      <c r="B11" s="134" t="s">
        <v>191</v>
      </c>
      <c r="C11" s="134" t="s">
        <v>190</v>
      </c>
      <c r="D11" s="134" t="s">
        <v>151</v>
      </c>
      <c r="E11" s="134" t="s">
        <v>189</v>
      </c>
      <c r="F11" s="134" t="s">
        <v>188</v>
      </c>
      <c r="G11" s="134" t="s">
        <v>187</v>
      </c>
      <c r="H11" s="116"/>
    </row>
    <row r="12" spans="1:8" x14ac:dyDescent="0.25">
      <c r="A12" s="199" t="s">
        <v>186</v>
      </c>
      <c r="B12" s="135" t="s">
        <v>185</v>
      </c>
      <c r="C12" s="136" t="s">
        <v>161</v>
      </c>
      <c r="D12" s="165">
        <v>0</v>
      </c>
      <c r="E12" s="137">
        <v>2</v>
      </c>
      <c r="F12" s="137">
        <f t="shared" ref="F12:F18" si="0">$D$6</f>
        <v>17</v>
      </c>
      <c r="G12" s="160">
        <f>D12*E12*F12</f>
        <v>0</v>
      </c>
      <c r="H12" s="116"/>
    </row>
    <row r="13" spans="1:8" x14ac:dyDescent="0.25">
      <c r="A13" s="199"/>
      <c r="B13" s="135" t="s">
        <v>184</v>
      </c>
      <c r="C13" s="136" t="s">
        <v>161</v>
      </c>
      <c r="D13" s="165">
        <v>0</v>
      </c>
      <c r="E13" s="137">
        <v>2</v>
      </c>
      <c r="F13" s="137">
        <f t="shared" si="0"/>
        <v>17</v>
      </c>
      <c r="G13" s="160">
        <f t="shared" ref="G13:G18" si="1">D13*E13*F13</f>
        <v>0</v>
      </c>
      <c r="H13" s="116"/>
    </row>
    <row r="14" spans="1:8" x14ac:dyDescent="0.25">
      <c r="A14" s="199"/>
      <c r="B14" s="135" t="s">
        <v>183</v>
      </c>
      <c r="C14" s="136" t="s">
        <v>161</v>
      </c>
      <c r="D14" s="165">
        <v>0</v>
      </c>
      <c r="E14" s="137">
        <v>4</v>
      </c>
      <c r="F14" s="137">
        <f t="shared" si="0"/>
        <v>17</v>
      </c>
      <c r="G14" s="160">
        <f t="shared" si="1"/>
        <v>0</v>
      </c>
      <c r="H14" s="116"/>
    </row>
    <row r="15" spans="1:8" x14ac:dyDescent="0.25">
      <c r="A15" s="199"/>
      <c r="B15" s="135" t="s">
        <v>215</v>
      </c>
      <c r="C15" s="136" t="s">
        <v>161</v>
      </c>
      <c r="D15" s="165">
        <v>0</v>
      </c>
      <c r="E15" s="137">
        <v>2</v>
      </c>
      <c r="F15" s="137">
        <f t="shared" si="0"/>
        <v>17</v>
      </c>
      <c r="G15" s="160">
        <f t="shared" si="1"/>
        <v>0</v>
      </c>
      <c r="H15" s="116"/>
    </row>
    <row r="16" spans="1:8" x14ac:dyDescent="0.25">
      <c r="A16" s="199"/>
      <c r="B16" s="135" t="s">
        <v>182</v>
      </c>
      <c r="C16" s="136" t="s">
        <v>161</v>
      </c>
      <c r="D16" s="165">
        <v>0</v>
      </c>
      <c r="E16" s="137">
        <v>2</v>
      </c>
      <c r="F16" s="137">
        <f t="shared" si="0"/>
        <v>17</v>
      </c>
      <c r="G16" s="160">
        <f t="shared" si="1"/>
        <v>0</v>
      </c>
      <c r="H16" s="116"/>
    </row>
    <row r="17" spans="1:10" x14ac:dyDescent="0.25">
      <c r="A17" s="199"/>
      <c r="B17" s="135" t="s">
        <v>181</v>
      </c>
      <c r="C17" s="136" t="s">
        <v>161</v>
      </c>
      <c r="D17" s="165">
        <v>0</v>
      </c>
      <c r="E17" s="137">
        <v>2</v>
      </c>
      <c r="F17" s="137">
        <f t="shared" si="0"/>
        <v>17</v>
      </c>
      <c r="G17" s="160">
        <f t="shared" si="1"/>
        <v>0</v>
      </c>
      <c r="H17" s="116"/>
    </row>
    <row r="18" spans="1:10" x14ac:dyDescent="0.25">
      <c r="A18" s="199"/>
      <c r="B18" s="135" t="s">
        <v>180</v>
      </c>
      <c r="C18" s="136" t="s">
        <v>161</v>
      </c>
      <c r="D18" s="165">
        <v>0</v>
      </c>
      <c r="E18" s="137">
        <v>2</v>
      </c>
      <c r="F18" s="137">
        <f t="shared" si="0"/>
        <v>17</v>
      </c>
      <c r="G18" s="160">
        <f t="shared" si="1"/>
        <v>0</v>
      </c>
      <c r="H18" s="116"/>
    </row>
    <row r="19" spans="1:10" ht="25.5" customHeight="1" x14ac:dyDescent="0.25">
      <c r="A19" s="199"/>
      <c r="B19" s="200" t="s">
        <v>179</v>
      </c>
      <c r="C19" s="200"/>
      <c r="D19" s="200"/>
      <c r="E19" s="200"/>
      <c r="F19" s="200"/>
      <c r="G19" s="157">
        <f>SUM(G12:G18)</f>
        <v>0</v>
      </c>
      <c r="H19" s="116"/>
    </row>
    <row r="20" spans="1:10" ht="25.5" customHeight="1" x14ac:dyDescent="0.25">
      <c r="A20" s="199"/>
      <c r="B20" s="200" t="s">
        <v>178</v>
      </c>
      <c r="C20" s="200"/>
      <c r="D20" s="200"/>
      <c r="E20" s="200"/>
      <c r="F20" s="200"/>
      <c r="G20" s="157">
        <f>G19/D6</f>
        <v>0</v>
      </c>
      <c r="H20" s="116"/>
    </row>
    <row r="21" spans="1:10" ht="25.5" customHeight="1" x14ac:dyDescent="0.25">
      <c r="A21" s="199"/>
      <c r="B21" s="200" t="s">
        <v>177</v>
      </c>
      <c r="C21" s="200"/>
      <c r="D21" s="200"/>
      <c r="E21" s="200"/>
      <c r="F21" s="200"/>
      <c r="G21" s="162">
        <f>G20/12</f>
        <v>0</v>
      </c>
      <c r="H21" s="116"/>
    </row>
    <row r="22" spans="1:10" ht="42" customHeight="1" x14ac:dyDescent="0.25">
      <c r="A22" s="167"/>
      <c r="B22" s="134" t="s">
        <v>87</v>
      </c>
      <c r="C22" s="134" t="s">
        <v>190</v>
      </c>
      <c r="D22" s="134" t="s">
        <v>151</v>
      </c>
      <c r="E22" s="134" t="s">
        <v>233</v>
      </c>
      <c r="F22" s="134" t="s">
        <v>188</v>
      </c>
      <c r="G22" s="168" t="s">
        <v>214</v>
      </c>
      <c r="H22" s="116"/>
    </row>
    <row r="23" spans="1:10" s="119" customFormat="1" x14ac:dyDescent="0.25">
      <c r="A23" s="199" t="s">
        <v>176</v>
      </c>
      <c r="B23" s="135" t="s">
        <v>175</v>
      </c>
      <c r="C23" s="136" t="s">
        <v>218</v>
      </c>
      <c r="D23" s="165">
        <v>0</v>
      </c>
      <c r="E23" s="164">
        <v>1</v>
      </c>
      <c r="F23" s="138">
        <v>5</v>
      </c>
      <c r="G23" s="160">
        <f>D23*E23*F23</f>
        <v>0</v>
      </c>
      <c r="H23" s="120"/>
    </row>
    <row r="24" spans="1:10" s="119" customFormat="1" x14ac:dyDescent="0.25">
      <c r="A24" s="199"/>
      <c r="B24" s="135" t="s">
        <v>174</v>
      </c>
      <c r="C24" s="136" t="s">
        <v>158</v>
      </c>
      <c r="D24" s="165">
        <v>0</v>
      </c>
      <c r="E24" s="164">
        <v>1</v>
      </c>
      <c r="F24" s="138">
        <f>$C$6</f>
        <v>9</v>
      </c>
      <c r="G24" s="160">
        <f t="shared" ref="G24:G27" si="2">D24*E24*F24</f>
        <v>0</v>
      </c>
      <c r="H24" s="120"/>
    </row>
    <row r="25" spans="1:10" s="119" customFormat="1" x14ac:dyDescent="0.25">
      <c r="A25" s="199"/>
      <c r="B25" s="135" t="s">
        <v>216</v>
      </c>
      <c r="C25" s="136" t="s">
        <v>158</v>
      </c>
      <c r="D25" s="165">
        <v>0</v>
      </c>
      <c r="E25" s="164">
        <v>3</v>
      </c>
      <c r="F25" s="138">
        <f>$C$6</f>
        <v>9</v>
      </c>
      <c r="G25" s="160">
        <f t="shared" si="2"/>
        <v>0</v>
      </c>
      <c r="H25" s="120"/>
    </row>
    <row r="26" spans="1:10" s="119" customFormat="1" x14ac:dyDescent="0.25">
      <c r="A26" s="199"/>
      <c r="B26" s="135" t="s">
        <v>173</v>
      </c>
      <c r="C26" s="136" t="s">
        <v>161</v>
      </c>
      <c r="D26" s="165">
        <v>0</v>
      </c>
      <c r="E26" s="164">
        <v>1</v>
      </c>
      <c r="F26" s="138">
        <f>$D$6</f>
        <v>17</v>
      </c>
      <c r="G26" s="160">
        <f t="shared" si="2"/>
        <v>0</v>
      </c>
      <c r="H26" s="120"/>
    </row>
    <row r="27" spans="1:10" s="119" customFormat="1" x14ac:dyDescent="0.25">
      <c r="A27" s="199"/>
      <c r="B27" s="135" t="s">
        <v>172</v>
      </c>
      <c r="C27" s="136" t="s">
        <v>161</v>
      </c>
      <c r="D27" s="165">
        <v>0</v>
      </c>
      <c r="E27" s="164">
        <v>1</v>
      </c>
      <c r="F27" s="138">
        <f>$D$6</f>
        <v>17</v>
      </c>
      <c r="G27" s="160">
        <f t="shared" si="2"/>
        <v>0</v>
      </c>
      <c r="H27" s="120"/>
    </row>
    <row r="28" spans="1:10" ht="25.5" customHeight="1" x14ac:dyDescent="0.25">
      <c r="A28" s="199"/>
      <c r="B28" s="200" t="s">
        <v>228</v>
      </c>
      <c r="C28" s="200"/>
      <c r="D28" s="200"/>
      <c r="E28" s="200"/>
      <c r="F28" s="200"/>
      <c r="G28" s="157">
        <f>SUM(G23:G27)</f>
        <v>0</v>
      </c>
      <c r="H28" s="116"/>
    </row>
    <row r="29" spans="1:10" ht="25.5" customHeight="1" x14ac:dyDescent="0.25">
      <c r="A29" s="199"/>
      <c r="B29" s="200" t="s">
        <v>229</v>
      </c>
      <c r="C29" s="200"/>
      <c r="D29" s="200"/>
      <c r="E29" s="200"/>
      <c r="F29" s="200"/>
      <c r="G29" s="157">
        <f>G28/D6</f>
        <v>0</v>
      </c>
      <c r="H29" s="116"/>
    </row>
    <row r="30" spans="1:10" ht="25.5" customHeight="1" x14ac:dyDescent="0.25">
      <c r="A30" s="199"/>
      <c r="B30" s="200" t="s">
        <v>171</v>
      </c>
      <c r="C30" s="200"/>
      <c r="D30" s="200"/>
      <c r="E30" s="200"/>
      <c r="F30" s="200"/>
      <c r="G30" s="162">
        <f>G29/12</f>
        <v>0</v>
      </c>
      <c r="H30" s="116"/>
      <c r="I30" s="118"/>
      <c r="J30" s="117"/>
    </row>
    <row r="31" spans="1:10" ht="46.5" customHeight="1" x14ac:dyDescent="0.25">
      <c r="A31" s="167"/>
      <c r="B31" s="134" t="s">
        <v>87</v>
      </c>
      <c r="C31" s="134" t="s">
        <v>190</v>
      </c>
      <c r="D31" s="134" t="s">
        <v>151</v>
      </c>
      <c r="E31" s="134" t="s">
        <v>233</v>
      </c>
      <c r="F31" s="134" t="s">
        <v>188</v>
      </c>
      <c r="G31" s="168" t="s">
        <v>214</v>
      </c>
      <c r="H31" s="116"/>
      <c r="I31" s="118"/>
      <c r="J31" s="117"/>
    </row>
    <row r="32" spans="1:10" x14ac:dyDescent="0.25">
      <c r="A32" s="199" t="s">
        <v>170</v>
      </c>
      <c r="B32" s="135" t="s">
        <v>169</v>
      </c>
      <c r="C32" s="136" t="s">
        <v>161</v>
      </c>
      <c r="D32" s="165">
        <v>0</v>
      </c>
      <c r="E32" s="164">
        <v>1</v>
      </c>
      <c r="F32" s="138">
        <f>$D$6</f>
        <v>17</v>
      </c>
      <c r="G32" s="160">
        <f>D32*E32*F32</f>
        <v>0</v>
      </c>
      <c r="H32" s="116"/>
    </row>
    <row r="33" spans="1:10" s="119" customFormat="1" x14ac:dyDescent="0.25">
      <c r="A33" s="199"/>
      <c r="B33" s="135" t="s">
        <v>168</v>
      </c>
      <c r="C33" s="136" t="s">
        <v>158</v>
      </c>
      <c r="D33" s="165">
        <v>0</v>
      </c>
      <c r="E33" s="164">
        <v>1</v>
      </c>
      <c r="F33" s="138">
        <f>$C$6</f>
        <v>9</v>
      </c>
      <c r="G33" s="160">
        <f t="shared" ref="G33:G42" si="3">D33*E33*F33</f>
        <v>0</v>
      </c>
      <c r="H33" s="120"/>
    </row>
    <row r="34" spans="1:10" s="119" customFormat="1" x14ac:dyDescent="0.25">
      <c r="A34" s="199"/>
      <c r="B34" s="135" t="s">
        <v>167</v>
      </c>
      <c r="C34" s="136" t="s">
        <v>158</v>
      </c>
      <c r="D34" s="165">
        <v>0</v>
      </c>
      <c r="E34" s="164">
        <v>1</v>
      </c>
      <c r="F34" s="138">
        <f>$C$6</f>
        <v>9</v>
      </c>
      <c r="G34" s="160">
        <f t="shared" si="3"/>
        <v>0</v>
      </c>
      <c r="H34" s="120"/>
    </row>
    <row r="35" spans="1:10" s="119" customFormat="1" x14ac:dyDescent="0.25">
      <c r="A35" s="199"/>
      <c r="B35" s="135" t="s">
        <v>166</v>
      </c>
      <c r="C35" s="136" t="s">
        <v>161</v>
      </c>
      <c r="D35" s="165">
        <v>0</v>
      </c>
      <c r="E35" s="164">
        <v>2</v>
      </c>
      <c r="F35" s="138">
        <f>$D$6</f>
        <v>17</v>
      </c>
      <c r="G35" s="160">
        <f t="shared" si="3"/>
        <v>0</v>
      </c>
      <c r="H35" s="120"/>
    </row>
    <row r="36" spans="1:10" s="119" customFormat="1" x14ac:dyDescent="0.25">
      <c r="A36" s="199"/>
      <c r="B36" s="135" t="s">
        <v>165</v>
      </c>
      <c r="C36" s="136" t="s">
        <v>161</v>
      </c>
      <c r="D36" s="165">
        <v>0</v>
      </c>
      <c r="E36" s="164">
        <v>2</v>
      </c>
      <c r="F36" s="138">
        <f>$D$6</f>
        <v>17</v>
      </c>
      <c r="G36" s="160">
        <f t="shared" si="3"/>
        <v>0</v>
      </c>
      <c r="H36" s="120"/>
    </row>
    <row r="37" spans="1:10" s="119" customFormat="1" x14ac:dyDescent="0.25">
      <c r="A37" s="199"/>
      <c r="B37" s="135" t="s">
        <v>164</v>
      </c>
      <c r="C37" s="136" t="s">
        <v>158</v>
      </c>
      <c r="D37" s="165">
        <v>0</v>
      </c>
      <c r="E37" s="164">
        <v>1</v>
      </c>
      <c r="F37" s="138">
        <f>$C$6</f>
        <v>9</v>
      </c>
      <c r="G37" s="160">
        <f t="shared" si="3"/>
        <v>0</v>
      </c>
      <c r="H37" s="120"/>
    </row>
    <row r="38" spans="1:10" s="119" customFormat="1" x14ac:dyDescent="0.25">
      <c r="A38" s="199"/>
      <c r="B38" s="135" t="s">
        <v>163</v>
      </c>
      <c r="C38" s="136" t="s">
        <v>158</v>
      </c>
      <c r="D38" s="165">
        <v>0</v>
      </c>
      <c r="E38" s="164">
        <v>8</v>
      </c>
      <c r="F38" s="138">
        <f>$C$6</f>
        <v>9</v>
      </c>
      <c r="G38" s="160">
        <f t="shared" si="3"/>
        <v>0</v>
      </c>
      <c r="H38" s="120"/>
    </row>
    <row r="39" spans="1:10" s="119" customFormat="1" x14ac:dyDescent="0.25">
      <c r="A39" s="199"/>
      <c r="B39" s="135" t="s">
        <v>162</v>
      </c>
      <c r="C39" s="136" t="s">
        <v>161</v>
      </c>
      <c r="D39" s="165">
        <v>0</v>
      </c>
      <c r="E39" s="164">
        <v>1</v>
      </c>
      <c r="F39" s="138">
        <f>$D$6</f>
        <v>17</v>
      </c>
      <c r="G39" s="160">
        <f t="shared" si="3"/>
        <v>0</v>
      </c>
      <c r="H39" s="120"/>
    </row>
    <row r="40" spans="1:10" s="119" customFormat="1" x14ac:dyDescent="0.25">
      <c r="A40" s="199"/>
      <c r="B40" s="135" t="s">
        <v>212</v>
      </c>
      <c r="C40" s="136" t="s">
        <v>161</v>
      </c>
      <c r="D40" s="165">
        <v>0</v>
      </c>
      <c r="E40" s="164">
        <v>1</v>
      </c>
      <c r="F40" s="138">
        <f>$D$6</f>
        <v>17</v>
      </c>
      <c r="G40" s="160">
        <f t="shared" si="3"/>
        <v>0</v>
      </c>
      <c r="H40" s="120"/>
    </row>
    <row r="41" spans="1:10" s="119" customFormat="1" x14ac:dyDescent="0.25">
      <c r="A41" s="199"/>
      <c r="B41" s="135" t="s">
        <v>160</v>
      </c>
      <c r="C41" s="136" t="s">
        <v>157</v>
      </c>
      <c r="D41" s="165">
        <v>0</v>
      </c>
      <c r="E41" s="164">
        <v>4</v>
      </c>
      <c r="F41" s="138">
        <f>$E$6</f>
        <v>4</v>
      </c>
      <c r="G41" s="160">
        <f t="shared" si="3"/>
        <v>0</v>
      </c>
      <c r="H41" s="120"/>
    </row>
    <row r="42" spans="1:10" s="119" customFormat="1" x14ac:dyDescent="0.25">
      <c r="A42" s="199"/>
      <c r="B42" s="135" t="s">
        <v>159</v>
      </c>
      <c r="C42" s="136" t="s">
        <v>158</v>
      </c>
      <c r="D42" s="165">
        <v>0</v>
      </c>
      <c r="E42" s="164">
        <v>1</v>
      </c>
      <c r="F42" s="138">
        <f>$C$6</f>
        <v>9</v>
      </c>
      <c r="G42" s="160">
        <f t="shared" si="3"/>
        <v>0</v>
      </c>
      <c r="H42" s="120"/>
    </row>
    <row r="43" spans="1:10" ht="25.5" customHeight="1" x14ac:dyDescent="0.25">
      <c r="A43" s="199"/>
      <c r="B43" s="200" t="s">
        <v>230</v>
      </c>
      <c r="C43" s="200"/>
      <c r="D43" s="200"/>
      <c r="E43" s="200"/>
      <c r="F43" s="200"/>
      <c r="G43" s="157">
        <f>SUM(G32:G42)</f>
        <v>0</v>
      </c>
      <c r="H43" s="116"/>
    </row>
    <row r="44" spans="1:10" ht="25.5" customHeight="1" x14ac:dyDescent="0.25">
      <c r="A44" s="199"/>
      <c r="B44" s="200" t="s">
        <v>231</v>
      </c>
      <c r="C44" s="200"/>
      <c r="D44" s="200"/>
      <c r="E44" s="200"/>
      <c r="F44" s="200"/>
      <c r="G44" s="157">
        <f>G43/D6</f>
        <v>0</v>
      </c>
      <c r="H44" s="116"/>
    </row>
    <row r="45" spans="1:10" ht="25.5" customHeight="1" x14ac:dyDescent="0.25">
      <c r="A45" s="199"/>
      <c r="B45" s="200" t="s">
        <v>156</v>
      </c>
      <c r="C45" s="200"/>
      <c r="D45" s="200"/>
      <c r="E45" s="200"/>
      <c r="F45" s="200"/>
      <c r="G45" s="162">
        <f>G44/12</f>
        <v>0</v>
      </c>
      <c r="H45" s="116"/>
      <c r="I45" s="118"/>
      <c r="J45" s="117"/>
    </row>
    <row r="46" spans="1:10" ht="6" customHeight="1" x14ac:dyDescent="0.25">
      <c r="A46" s="116"/>
      <c r="B46" s="116"/>
      <c r="C46" s="116"/>
      <c r="D46" s="116"/>
      <c r="E46" s="116"/>
      <c r="F46" s="116"/>
      <c r="G46" s="161"/>
      <c r="H46" s="116"/>
    </row>
  </sheetData>
  <mergeCells count="15">
    <mergeCell ref="B3:G3"/>
    <mergeCell ref="A32:A45"/>
    <mergeCell ref="B43:F43"/>
    <mergeCell ref="B44:F44"/>
    <mergeCell ref="B45:F45"/>
    <mergeCell ref="B10:G10"/>
    <mergeCell ref="A12:A21"/>
    <mergeCell ref="B19:F19"/>
    <mergeCell ref="B20:F20"/>
    <mergeCell ref="B21:F21"/>
    <mergeCell ref="A23:A30"/>
    <mergeCell ref="B28:F28"/>
    <mergeCell ref="B29:F29"/>
    <mergeCell ref="B30:F30"/>
    <mergeCell ref="C8:E8"/>
  </mergeCells>
  <pageMargins left="0.78740157480314965" right="1.5748031496062993" top="0.78740157480314965" bottom="0.78740157480314965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45"/>
  <sheetViews>
    <sheetView topLeftCell="A34" zoomScale="110" zoomScaleNormal="110" zoomScaleSheetLayoutView="100" workbookViewId="0">
      <selection activeCell="M55" sqref="M55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4.54296875" style="1" customWidth="1"/>
    <col min="7" max="7" width="12.26953125" style="1"/>
    <col min="8" max="8" width="13.26953125" style="1" customWidth="1"/>
    <col min="9" max="9" width="23.81640625" style="2" customWidth="1"/>
    <col min="10" max="1025" width="12.26953125" style="1"/>
  </cols>
  <sheetData>
    <row r="1" spans="1:9" ht="25.5" customHeight="1" x14ac:dyDescent="0.25">
      <c r="A1" s="217" t="s">
        <v>221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5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5">
      <c r="A3" s="219" t="s">
        <v>222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5">
      <c r="A4" s="219" t="s">
        <v>224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5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5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5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223</v>
      </c>
      <c r="I7" s="209"/>
    </row>
    <row r="8" spans="1:9" ht="12.75" customHeight="1" x14ac:dyDescent="0.25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86</v>
      </c>
      <c r="I8" s="214"/>
    </row>
    <row r="9" spans="1:9" ht="12.75" customHeight="1" x14ac:dyDescent="0.25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5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5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" x14ac:dyDescent="0.25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5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5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5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206</v>
      </c>
      <c r="I15" s="226"/>
    </row>
    <row r="16" spans="1:9" ht="12.75" customHeight="1" x14ac:dyDescent="0.25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5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5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219</v>
      </c>
      <c r="I18" s="248"/>
    </row>
    <row r="19" spans="1:9" ht="12.75" customHeight="1" x14ac:dyDescent="0.3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4" x14ac:dyDescent="0.25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5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5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5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5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TRUNC(I23*30%,2)</f>
        <v>0</v>
      </c>
    </row>
    <row r="25" spans="1:9" ht="12.75" customHeight="1" x14ac:dyDescent="0.25">
      <c r="A25" s="4" t="s">
        <v>5</v>
      </c>
      <c r="B25" s="243" t="s">
        <v>89</v>
      </c>
      <c r="C25" s="244"/>
      <c r="D25" s="244"/>
      <c r="E25" s="244"/>
      <c r="F25" s="244"/>
      <c r="G25" s="245"/>
      <c r="H25" s="169"/>
      <c r="I25" s="154"/>
    </row>
    <row r="26" spans="1:9" ht="12.75" customHeight="1" x14ac:dyDescent="0.25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/>
    </row>
    <row r="27" spans="1:9" ht="12.75" customHeight="1" x14ac:dyDescent="0.25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/>
    </row>
    <row r="28" spans="1:9" ht="12.75" customHeight="1" x14ac:dyDescent="0.3">
      <c r="A28" s="8" t="s">
        <v>23</v>
      </c>
      <c r="B28" s="246" t="s">
        <v>220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5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" x14ac:dyDescent="0.25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5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5">
      <c r="A32" s="94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5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" x14ac:dyDescent="0.25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" x14ac:dyDescent="0.25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" x14ac:dyDescent="0.25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" x14ac:dyDescent="0.25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5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5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5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5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5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4" x14ac:dyDescent="0.25">
      <c r="A52" s="9" t="s">
        <v>1</v>
      </c>
      <c r="B52" s="283" t="s">
        <v>217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5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/>
    </row>
    <row r="54" spans="1:9" ht="12.75" customHeight="1" x14ac:dyDescent="0.25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5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5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5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5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5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5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5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5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5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5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5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5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" x14ac:dyDescent="0.25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" x14ac:dyDescent="0.25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5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5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5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((1/12)*0.7242)</f>
        <v>6.0400000000000002E-2</v>
      </c>
      <c r="I71" s="176">
        <f>H71*I38</f>
        <v>0</v>
      </c>
    </row>
    <row r="72" spans="1:9" ht="14" x14ac:dyDescent="0.25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46" t="s">
        <v>234</v>
      </c>
      <c r="C73" s="246"/>
      <c r="D73" s="246"/>
      <c r="E73" s="246"/>
      <c r="F73" s="246"/>
      <c r="G73" s="246"/>
      <c r="H73" s="29">
        <v>0.04</v>
      </c>
      <c r="I73" s="41">
        <f>H73*I38</f>
        <v>0</v>
      </c>
    </row>
    <row r="74" spans="1:9" ht="17.25" customHeight="1" x14ac:dyDescent="0.25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4" x14ac:dyDescent="0.25">
      <c r="A75" s="9" t="s">
        <v>21</v>
      </c>
      <c r="B75" s="295" t="s">
        <v>226</v>
      </c>
      <c r="C75" s="295"/>
      <c r="D75" s="295"/>
      <c r="E75" s="295"/>
      <c r="F75" s="295"/>
      <c r="G75" s="295"/>
      <c r="H75" s="6">
        <f>H49</f>
        <v>0.33800000000000002</v>
      </c>
      <c r="I75" s="33">
        <f>H75*I74</f>
        <v>0</v>
      </c>
    </row>
    <row r="76" spans="1:9" ht="12.75" customHeight="1" x14ac:dyDescent="0.25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0.04</v>
      </c>
      <c r="I76" s="41">
        <f>H76*I38</f>
        <v>0</v>
      </c>
    </row>
    <row r="77" spans="1:9" ht="14" x14ac:dyDescent="0.25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" x14ac:dyDescent="0.25">
      <c r="A78" s="299" t="s">
        <v>120</v>
      </c>
      <c r="B78" s="299"/>
      <c r="C78" s="299"/>
      <c r="D78" s="299"/>
      <c r="E78" s="299"/>
      <c r="F78" s="299"/>
      <c r="G78" s="299"/>
      <c r="H78" s="67" t="s">
        <v>116</v>
      </c>
      <c r="I78" s="61">
        <f>I29</f>
        <v>0</v>
      </c>
    </row>
    <row r="79" spans="1:9" ht="14" x14ac:dyDescent="0.25">
      <c r="A79" s="299"/>
      <c r="B79" s="299"/>
      <c r="C79" s="299"/>
      <c r="D79" s="299"/>
      <c r="E79" s="299"/>
      <c r="F79" s="299"/>
      <c r="G79" s="299"/>
      <c r="H79" s="67" t="s">
        <v>121</v>
      </c>
      <c r="I79" s="61">
        <f>I67</f>
        <v>0</v>
      </c>
    </row>
    <row r="80" spans="1:9" ht="14" x14ac:dyDescent="0.25">
      <c r="A80" s="299"/>
      <c r="B80" s="299"/>
      <c r="C80" s="299"/>
      <c r="D80" s="299"/>
      <c r="E80" s="299"/>
      <c r="F80" s="299"/>
      <c r="G80" s="299"/>
      <c r="H80" s="67" t="s">
        <v>122</v>
      </c>
      <c r="I80" s="61">
        <f>I77</f>
        <v>0</v>
      </c>
    </row>
    <row r="81" spans="1:9" ht="14" x14ac:dyDescent="0.25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5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" x14ac:dyDescent="0.3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5">
      <c r="A84" s="9" t="s">
        <v>1</v>
      </c>
      <c r="B84" s="246" t="s">
        <v>239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95" t="s">
        <v>244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4" x14ac:dyDescent="0.25">
      <c r="A86" s="9" t="s">
        <v>5</v>
      </c>
      <c r="B86" s="295" t="s">
        <v>240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4" x14ac:dyDescent="0.25">
      <c r="A87" s="9" t="s">
        <v>7</v>
      </c>
      <c r="B87" s="295" t="s">
        <v>241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4" x14ac:dyDescent="0.25">
      <c r="A88" s="9" t="s">
        <v>21</v>
      </c>
      <c r="B88" s="295" t="s">
        <v>242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4" x14ac:dyDescent="0.3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" x14ac:dyDescent="0.25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" x14ac:dyDescent="0.3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5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" x14ac:dyDescent="0.25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5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5">
      <c r="A95" s="94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5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5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" x14ac:dyDescent="0.25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" x14ac:dyDescent="0.25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5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5">
      <c r="A101" s="94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5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5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4" x14ac:dyDescent="0.25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5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" x14ac:dyDescent="0.25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5">
      <c r="A107" s="301" t="s">
        <v>123</v>
      </c>
      <c r="B107" s="302"/>
      <c r="C107" s="302"/>
      <c r="D107" s="302"/>
      <c r="E107" s="302"/>
      <c r="F107" s="302"/>
      <c r="G107" s="303"/>
      <c r="H107" s="67" t="s">
        <v>116</v>
      </c>
      <c r="I107" s="65">
        <f>I29</f>
        <v>0</v>
      </c>
    </row>
    <row r="108" spans="1:9" ht="14" x14ac:dyDescent="0.25">
      <c r="A108" s="304"/>
      <c r="B108" s="305"/>
      <c r="C108" s="305"/>
      <c r="D108" s="305"/>
      <c r="E108" s="305"/>
      <c r="F108" s="305"/>
      <c r="G108" s="306"/>
      <c r="H108" s="67" t="s">
        <v>121</v>
      </c>
      <c r="I108" s="65">
        <f>I67</f>
        <v>0</v>
      </c>
    </row>
    <row r="109" spans="1:9" ht="14" x14ac:dyDescent="0.25">
      <c r="A109" s="304"/>
      <c r="B109" s="305"/>
      <c r="C109" s="305"/>
      <c r="D109" s="305"/>
      <c r="E109" s="305"/>
      <c r="F109" s="305"/>
      <c r="G109" s="306"/>
      <c r="H109" s="67" t="s">
        <v>122</v>
      </c>
      <c r="I109" s="65">
        <f>I77</f>
        <v>0</v>
      </c>
    </row>
    <row r="110" spans="1:9" ht="14" x14ac:dyDescent="0.25">
      <c r="A110" s="304"/>
      <c r="B110" s="305"/>
      <c r="C110" s="305"/>
      <c r="D110" s="305"/>
      <c r="E110" s="305"/>
      <c r="F110" s="305"/>
      <c r="G110" s="306"/>
      <c r="H110" s="67" t="s">
        <v>124</v>
      </c>
      <c r="I110" s="65">
        <f>I98</f>
        <v>0</v>
      </c>
    </row>
    <row r="111" spans="1:9" ht="14" x14ac:dyDescent="0.25">
      <c r="A111" s="304"/>
      <c r="B111" s="305"/>
      <c r="C111" s="305"/>
      <c r="D111" s="305"/>
      <c r="E111" s="305"/>
      <c r="F111" s="305"/>
      <c r="G111" s="306"/>
      <c r="H111" s="67" t="s">
        <v>125</v>
      </c>
      <c r="I111" s="63">
        <f>I106</f>
        <v>0</v>
      </c>
    </row>
    <row r="112" spans="1:9" ht="14" x14ac:dyDescent="0.25">
      <c r="A112" s="307"/>
      <c r="B112" s="308"/>
      <c r="C112" s="308"/>
      <c r="D112" s="308"/>
      <c r="E112" s="308"/>
      <c r="F112" s="308"/>
      <c r="G112" s="309"/>
      <c r="H112" s="67" t="s">
        <v>26</v>
      </c>
      <c r="I112" s="66">
        <f>SUM(I107:I111)</f>
        <v>0</v>
      </c>
    </row>
    <row r="113" spans="1:9" ht="24" customHeight="1" x14ac:dyDescent="0.25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" x14ac:dyDescent="0.25">
      <c r="A114" s="94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4" x14ac:dyDescent="0.25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4" x14ac:dyDescent="0.25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4" x14ac:dyDescent="0.25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5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5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5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" x14ac:dyDescent="0.25">
      <c r="A122" s="286" t="s">
        <v>26</v>
      </c>
      <c r="B122" s="287"/>
      <c r="C122" s="287"/>
      <c r="D122" s="287"/>
      <c r="E122" s="287"/>
      <c r="F122" s="287"/>
      <c r="G122" s="287"/>
      <c r="H122" s="71"/>
      <c r="I122" s="35">
        <f>SUM(I115+I116+I119+I120+I121)</f>
        <v>0</v>
      </c>
    </row>
    <row r="123" spans="1:9" ht="14" x14ac:dyDescent="0.25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4" x14ac:dyDescent="0.25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5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5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5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5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5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5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5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3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5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3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3">
      <c r="A138" s="48" t="s">
        <v>102</v>
      </c>
      <c r="B138" s="68" t="s">
        <v>81</v>
      </c>
      <c r="C138" s="106" t="s">
        <v>103</v>
      </c>
      <c r="D138" s="342" t="s">
        <v>104</v>
      </c>
      <c r="E138" s="343"/>
      <c r="F138" s="344"/>
      <c r="G138" s="69" t="s">
        <v>82</v>
      </c>
      <c r="H138" s="345" t="s">
        <v>105</v>
      </c>
      <c r="I138" s="346"/>
    </row>
    <row r="139" spans="1:9" ht="86.25" customHeight="1" thickBot="1" x14ac:dyDescent="0.3">
      <c r="A139" s="49" t="s">
        <v>235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70">
        <v>1</v>
      </c>
      <c r="H139" s="325">
        <f>SUM(D139*G139)</f>
        <v>0</v>
      </c>
      <c r="I139" s="326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4.5" thickBot="1" x14ac:dyDescent="0.35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319" t="s">
        <v>111</v>
      </c>
      <c r="C144" s="320"/>
      <c r="D144" s="321"/>
      <c r="E144" s="177" t="s">
        <v>247</v>
      </c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319" t="s">
        <v>227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B145:D145"/>
    <mergeCell ref="D139:F139"/>
    <mergeCell ref="H139:I139"/>
    <mergeCell ref="A141:F141"/>
    <mergeCell ref="B142:E142"/>
    <mergeCell ref="D143:E143"/>
    <mergeCell ref="B144:D144"/>
    <mergeCell ref="A132:H132"/>
    <mergeCell ref="B133:H133"/>
    <mergeCell ref="A134:H134"/>
    <mergeCell ref="A137:I137"/>
    <mergeCell ref="D138:F138"/>
    <mergeCell ref="H138:I138"/>
    <mergeCell ref="A126:H126"/>
    <mergeCell ref="B127:H127"/>
    <mergeCell ref="B128:H128"/>
    <mergeCell ref="B129:H129"/>
    <mergeCell ref="B130:H130"/>
    <mergeCell ref="B131:H131"/>
    <mergeCell ref="B120:G120"/>
    <mergeCell ref="B121:G121"/>
    <mergeCell ref="A122:G122"/>
    <mergeCell ref="A123:I123"/>
    <mergeCell ref="A124:I124"/>
    <mergeCell ref="A125:I125"/>
    <mergeCell ref="B114:G114"/>
    <mergeCell ref="B115:G115"/>
    <mergeCell ref="B116:G116"/>
    <mergeCell ref="B117:G117"/>
    <mergeCell ref="B118:G118"/>
    <mergeCell ref="B119:G119"/>
    <mergeCell ref="B103:H103"/>
    <mergeCell ref="B104:H104"/>
    <mergeCell ref="B105:H105"/>
    <mergeCell ref="A106:H106"/>
    <mergeCell ref="A107:G112"/>
    <mergeCell ref="A113:I113"/>
    <mergeCell ref="B97:G97"/>
    <mergeCell ref="A98:H98"/>
    <mergeCell ref="A99:I99"/>
    <mergeCell ref="A100:I100"/>
    <mergeCell ref="B101:H101"/>
    <mergeCell ref="B102:H102"/>
    <mergeCell ref="B92:G92"/>
    <mergeCell ref="A93:H93"/>
    <mergeCell ref="A94:I94"/>
    <mergeCell ref="B95:H95"/>
    <mergeCell ref="B96:G96"/>
    <mergeCell ref="B86:G86"/>
    <mergeCell ref="B87:G87"/>
    <mergeCell ref="B88:G88"/>
    <mergeCell ref="B89:G89"/>
    <mergeCell ref="A90:H90"/>
    <mergeCell ref="B91:H91"/>
    <mergeCell ref="A77:H77"/>
    <mergeCell ref="A78:G81"/>
    <mergeCell ref="A82:I82"/>
    <mergeCell ref="B83:G83"/>
    <mergeCell ref="B84:G84"/>
    <mergeCell ref="B85:G85"/>
    <mergeCell ref="B71:G71"/>
    <mergeCell ref="B72:G72"/>
    <mergeCell ref="B73:G73"/>
    <mergeCell ref="B74:G74"/>
    <mergeCell ref="B75:G75"/>
    <mergeCell ref="B76:G76"/>
    <mergeCell ref="B65:H65"/>
    <mergeCell ref="B66:H66"/>
    <mergeCell ref="A67:H67"/>
    <mergeCell ref="A68:I68"/>
    <mergeCell ref="A69:I69"/>
    <mergeCell ref="B70:G70"/>
    <mergeCell ref="B59:G59"/>
    <mergeCell ref="B60:G60"/>
    <mergeCell ref="B61:H61"/>
    <mergeCell ref="A62:I62"/>
    <mergeCell ref="B63:H63"/>
    <mergeCell ref="B64:H64"/>
    <mergeCell ref="B53:G53"/>
    <mergeCell ref="B54:G54"/>
    <mergeCell ref="B55:G55"/>
    <mergeCell ref="B56:G56"/>
    <mergeCell ref="B57:G57"/>
    <mergeCell ref="B58:G58"/>
    <mergeCell ref="B47:G47"/>
    <mergeCell ref="B48:G48"/>
    <mergeCell ref="A49:G49"/>
    <mergeCell ref="A50:I50"/>
    <mergeCell ref="B51:H51"/>
    <mergeCell ref="B52:H52"/>
    <mergeCell ref="B41:G41"/>
    <mergeCell ref="B42:G42"/>
    <mergeCell ref="B43:G43"/>
    <mergeCell ref="B44:G44"/>
    <mergeCell ref="B45:G45"/>
    <mergeCell ref="B46:G46"/>
    <mergeCell ref="B33:G33"/>
    <mergeCell ref="B34:G34"/>
    <mergeCell ref="A35:G35"/>
    <mergeCell ref="A36:G38"/>
    <mergeCell ref="A39:I39"/>
    <mergeCell ref="B40:G40"/>
    <mergeCell ref="B28:G28"/>
    <mergeCell ref="A29:H29"/>
    <mergeCell ref="A30:I30"/>
    <mergeCell ref="A31:I31"/>
    <mergeCell ref="B32:G32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45"/>
  <sheetViews>
    <sheetView tabSelected="1" topLeftCell="A76" zoomScale="110" zoomScaleNormal="110" zoomScaleSheetLayoutView="100" workbookViewId="0">
      <selection activeCell="I92" sqref="I92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7.54296875" style="1" bestFit="1" customWidth="1"/>
    <col min="7" max="7" width="12.26953125" style="1"/>
    <col min="8" max="8" width="13.26953125" style="1" customWidth="1"/>
    <col min="9" max="9" width="23.81640625" style="2" customWidth="1"/>
    <col min="10" max="1025" width="12.26953125" style="1"/>
  </cols>
  <sheetData>
    <row r="1" spans="1:9" ht="61.5" customHeight="1" x14ac:dyDescent="0.25">
      <c r="A1" s="347" t="s">
        <v>126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5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5">
      <c r="A3" s="219" t="s">
        <v>222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5">
      <c r="A4" s="219" t="s">
        <v>224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5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5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5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223</v>
      </c>
      <c r="I7" s="209"/>
    </row>
    <row r="8" spans="1:9" ht="12.75" customHeight="1" x14ac:dyDescent="0.25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86</v>
      </c>
      <c r="I8" s="214"/>
    </row>
    <row r="9" spans="1:9" ht="12.75" customHeight="1" x14ac:dyDescent="0.25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5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5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" x14ac:dyDescent="0.25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5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5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5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210</v>
      </c>
      <c r="I15" s="226"/>
    </row>
    <row r="16" spans="1:9" ht="12.75" customHeight="1" x14ac:dyDescent="0.25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5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5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205</v>
      </c>
      <c r="I18" s="248"/>
    </row>
    <row r="19" spans="1:9" ht="12.75" customHeight="1" x14ac:dyDescent="0.3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4" x14ac:dyDescent="0.25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5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5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5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5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H24*I23</f>
        <v>0</v>
      </c>
    </row>
    <row r="25" spans="1:9" ht="12.75" customHeight="1" x14ac:dyDescent="0.25">
      <c r="A25" s="4" t="s">
        <v>5</v>
      </c>
      <c r="B25" s="243" t="s">
        <v>89</v>
      </c>
      <c r="C25" s="244"/>
      <c r="D25" s="244"/>
      <c r="E25" s="244"/>
      <c r="F25" s="244"/>
      <c r="G25" s="245"/>
      <c r="I25" s="154"/>
    </row>
    <row r="26" spans="1:9" ht="12.75" customHeight="1" x14ac:dyDescent="0.25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>
        <f>(I23+I24)*(7/12)*20%</f>
        <v>0</v>
      </c>
    </row>
    <row r="27" spans="1:9" ht="12.75" customHeight="1" x14ac:dyDescent="0.25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>
        <f>(I23+I24)*1/12*1.2</f>
        <v>0</v>
      </c>
    </row>
    <row r="28" spans="1:9" ht="12.75" customHeight="1" x14ac:dyDescent="0.3">
      <c r="A28" s="8" t="s">
        <v>23</v>
      </c>
      <c r="B28" s="246" t="s">
        <v>220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5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" x14ac:dyDescent="0.25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5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5">
      <c r="A32" s="152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5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" x14ac:dyDescent="0.25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" x14ac:dyDescent="0.25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" x14ac:dyDescent="0.25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" x14ac:dyDescent="0.25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5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5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5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5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5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4" x14ac:dyDescent="0.25">
      <c r="A52" s="9" t="s">
        <v>1</v>
      </c>
      <c r="B52" s="283" t="s">
        <v>217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5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5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5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5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5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5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5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5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5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5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5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5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5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5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" x14ac:dyDescent="0.25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" x14ac:dyDescent="0.25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5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5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5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((1/12)*0.7242)</f>
        <v>6.0400000000000002E-2</v>
      </c>
      <c r="I71" s="40">
        <f>H71*I38</f>
        <v>0</v>
      </c>
    </row>
    <row r="72" spans="1:9" ht="14" x14ac:dyDescent="0.25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46" t="s">
        <v>225</v>
      </c>
      <c r="C73" s="246"/>
      <c r="D73" s="246"/>
      <c r="E73" s="246"/>
      <c r="F73" s="246"/>
      <c r="G73" s="246"/>
      <c r="H73" s="29">
        <v>0.04</v>
      </c>
      <c r="I73" s="41">
        <f>H73*I38</f>
        <v>0</v>
      </c>
    </row>
    <row r="74" spans="1:9" ht="17.25" customHeight="1" x14ac:dyDescent="0.25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4" x14ac:dyDescent="0.25">
      <c r="A75" s="9" t="s">
        <v>21</v>
      </c>
      <c r="B75" s="295" t="s">
        <v>54</v>
      </c>
      <c r="C75" s="295"/>
      <c r="D75" s="295"/>
      <c r="E75" s="295"/>
      <c r="F75" s="295"/>
      <c r="G75" s="295"/>
      <c r="H75" s="6">
        <f>H49</f>
        <v>0.33800000000000002</v>
      </c>
      <c r="I75" s="33">
        <f>I74*H75</f>
        <v>0</v>
      </c>
    </row>
    <row r="76" spans="1:9" ht="12.75" customHeight="1" x14ac:dyDescent="0.25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0.04</v>
      </c>
      <c r="I76" s="41">
        <f>H76*I38</f>
        <v>0</v>
      </c>
    </row>
    <row r="77" spans="1:9" ht="14" x14ac:dyDescent="0.25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" x14ac:dyDescent="0.25">
      <c r="A78" s="299" t="s">
        <v>120</v>
      </c>
      <c r="B78" s="299"/>
      <c r="C78" s="299"/>
      <c r="D78" s="299"/>
      <c r="E78" s="299"/>
      <c r="F78" s="299"/>
      <c r="G78" s="299"/>
      <c r="H78" s="151" t="s">
        <v>116</v>
      </c>
      <c r="I78" s="61">
        <f>I29</f>
        <v>0</v>
      </c>
    </row>
    <row r="79" spans="1:9" ht="14" x14ac:dyDescent="0.25">
      <c r="A79" s="299"/>
      <c r="B79" s="299"/>
      <c r="C79" s="299"/>
      <c r="D79" s="299"/>
      <c r="E79" s="299"/>
      <c r="F79" s="299"/>
      <c r="G79" s="299"/>
      <c r="H79" s="151" t="s">
        <v>121</v>
      </c>
      <c r="I79" s="61">
        <f>I67</f>
        <v>0</v>
      </c>
    </row>
    <row r="80" spans="1:9" ht="14" x14ac:dyDescent="0.25">
      <c r="A80" s="299"/>
      <c r="B80" s="299"/>
      <c r="C80" s="299"/>
      <c r="D80" s="299"/>
      <c r="E80" s="299"/>
      <c r="F80" s="299"/>
      <c r="G80" s="299"/>
      <c r="H80" s="151" t="s">
        <v>122</v>
      </c>
      <c r="I80" s="61">
        <f>I77</f>
        <v>0</v>
      </c>
    </row>
    <row r="81" spans="1:9" ht="14" x14ac:dyDescent="0.25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5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" x14ac:dyDescent="0.3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5">
      <c r="A84" s="9" t="s">
        <v>1</v>
      </c>
      <c r="B84" s="246" t="s">
        <v>243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95" t="s">
        <v>244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4" x14ac:dyDescent="0.25">
      <c r="A86" s="9" t="s">
        <v>5</v>
      </c>
      <c r="B86" s="295" t="s">
        <v>240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4" x14ac:dyDescent="0.25">
      <c r="A87" s="9" t="s">
        <v>7</v>
      </c>
      <c r="B87" s="295" t="s">
        <v>241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4" x14ac:dyDescent="0.25">
      <c r="A88" s="9" t="s">
        <v>21</v>
      </c>
      <c r="B88" s="295" t="s">
        <v>245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4" x14ac:dyDescent="0.3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" x14ac:dyDescent="0.25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" x14ac:dyDescent="0.3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5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" x14ac:dyDescent="0.25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5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5">
      <c r="A95" s="152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5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5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" x14ac:dyDescent="0.25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" x14ac:dyDescent="0.25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5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5">
      <c r="A101" s="152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5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5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4" x14ac:dyDescent="0.25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5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" x14ac:dyDescent="0.25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5">
      <c r="A107" s="301" t="s">
        <v>123</v>
      </c>
      <c r="B107" s="302"/>
      <c r="C107" s="302"/>
      <c r="D107" s="302"/>
      <c r="E107" s="302"/>
      <c r="F107" s="302"/>
      <c r="G107" s="303"/>
      <c r="H107" s="151" t="s">
        <v>116</v>
      </c>
      <c r="I107" s="65">
        <f>I29</f>
        <v>0</v>
      </c>
    </row>
    <row r="108" spans="1:9" ht="14" x14ac:dyDescent="0.25">
      <c r="A108" s="304"/>
      <c r="B108" s="305"/>
      <c r="C108" s="305"/>
      <c r="D108" s="305"/>
      <c r="E108" s="305"/>
      <c r="F108" s="305"/>
      <c r="G108" s="306"/>
      <c r="H108" s="151" t="s">
        <v>121</v>
      </c>
      <c r="I108" s="65">
        <f>I67</f>
        <v>0</v>
      </c>
    </row>
    <row r="109" spans="1:9" ht="14" x14ac:dyDescent="0.25">
      <c r="A109" s="304"/>
      <c r="B109" s="305"/>
      <c r="C109" s="305"/>
      <c r="D109" s="305"/>
      <c r="E109" s="305"/>
      <c r="F109" s="305"/>
      <c r="G109" s="306"/>
      <c r="H109" s="151" t="s">
        <v>122</v>
      </c>
      <c r="I109" s="65">
        <f>I77</f>
        <v>0</v>
      </c>
    </row>
    <row r="110" spans="1:9" ht="14" x14ac:dyDescent="0.25">
      <c r="A110" s="304"/>
      <c r="B110" s="305"/>
      <c r="C110" s="305"/>
      <c r="D110" s="305"/>
      <c r="E110" s="305"/>
      <c r="F110" s="305"/>
      <c r="G110" s="306"/>
      <c r="H110" s="151" t="s">
        <v>124</v>
      </c>
      <c r="I110" s="65">
        <f>I98</f>
        <v>0</v>
      </c>
    </row>
    <row r="111" spans="1:9" ht="14" x14ac:dyDescent="0.25">
      <c r="A111" s="304"/>
      <c r="B111" s="305"/>
      <c r="C111" s="305"/>
      <c r="D111" s="305"/>
      <c r="E111" s="305"/>
      <c r="F111" s="305"/>
      <c r="G111" s="306"/>
      <c r="H111" s="151" t="s">
        <v>125</v>
      </c>
      <c r="I111" s="63">
        <f>I106</f>
        <v>0</v>
      </c>
    </row>
    <row r="112" spans="1:9" ht="14" x14ac:dyDescent="0.25">
      <c r="A112" s="307"/>
      <c r="B112" s="308"/>
      <c r="C112" s="308"/>
      <c r="D112" s="308"/>
      <c r="E112" s="308"/>
      <c r="F112" s="308"/>
      <c r="G112" s="309"/>
      <c r="H112" s="151" t="s">
        <v>26</v>
      </c>
      <c r="I112" s="66">
        <f>SUM(I107:I111)</f>
        <v>0</v>
      </c>
    </row>
    <row r="113" spans="1:9" ht="24" customHeight="1" x14ac:dyDescent="0.25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" x14ac:dyDescent="0.25">
      <c r="A114" s="152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4" x14ac:dyDescent="0.25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4" x14ac:dyDescent="0.25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4" x14ac:dyDescent="0.25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5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5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5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" x14ac:dyDescent="0.25">
      <c r="A122" s="286" t="s">
        <v>26</v>
      </c>
      <c r="B122" s="287"/>
      <c r="C122" s="287"/>
      <c r="D122" s="287"/>
      <c r="E122" s="287"/>
      <c r="F122" s="287"/>
      <c r="G122" s="287"/>
      <c r="H122" s="150"/>
      <c r="I122" s="35">
        <f>SUM(I115+I116+I119+I120+I121)</f>
        <v>0</v>
      </c>
    </row>
    <row r="123" spans="1:9" ht="14" x14ac:dyDescent="0.25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4" x14ac:dyDescent="0.25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5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5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5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5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5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5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5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3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5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3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3">
      <c r="A138" s="48" t="s">
        <v>102</v>
      </c>
      <c r="B138" s="148" t="s">
        <v>81</v>
      </c>
      <c r="C138" s="106" t="s">
        <v>103</v>
      </c>
      <c r="D138" s="342" t="s">
        <v>104</v>
      </c>
      <c r="E138" s="343"/>
      <c r="F138" s="344"/>
      <c r="G138" s="149" t="s">
        <v>82</v>
      </c>
      <c r="H138" s="345" t="s">
        <v>105</v>
      </c>
      <c r="I138" s="346"/>
    </row>
    <row r="139" spans="1:9" ht="86.25" customHeight="1" thickBot="1" x14ac:dyDescent="0.3">
      <c r="A139" s="49" t="s">
        <v>236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47">
        <v>1</v>
      </c>
      <c r="H139" s="325">
        <f>SUM(D139*G139)</f>
        <v>0</v>
      </c>
      <c r="I139" s="326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4.5" thickBot="1" x14ac:dyDescent="0.35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319" t="s">
        <v>111</v>
      </c>
      <c r="C144" s="320"/>
      <c r="D144" s="321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319" t="s">
        <v>227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B145:D145"/>
    <mergeCell ref="D139:F139"/>
    <mergeCell ref="H139:I139"/>
    <mergeCell ref="A141:F141"/>
    <mergeCell ref="B142:E142"/>
    <mergeCell ref="D143:E143"/>
    <mergeCell ref="B144:D144"/>
    <mergeCell ref="A132:H132"/>
    <mergeCell ref="B133:H133"/>
    <mergeCell ref="A134:H134"/>
    <mergeCell ref="A137:I137"/>
    <mergeCell ref="D138:F138"/>
    <mergeCell ref="H138:I138"/>
    <mergeCell ref="A126:H126"/>
    <mergeCell ref="B127:H127"/>
    <mergeCell ref="B128:H128"/>
    <mergeCell ref="B129:H129"/>
    <mergeCell ref="B130:H130"/>
    <mergeCell ref="B131:H131"/>
    <mergeCell ref="B120:G120"/>
    <mergeCell ref="B121:G121"/>
    <mergeCell ref="A122:G122"/>
    <mergeCell ref="A123:I123"/>
    <mergeCell ref="A124:I124"/>
    <mergeCell ref="A125:I125"/>
    <mergeCell ref="B114:G114"/>
    <mergeCell ref="B115:G115"/>
    <mergeCell ref="B116:G116"/>
    <mergeCell ref="B117:G117"/>
    <mergeCell ref="B118:G118"/>
    <mergeCell ref="B119:G119"/>
    <mergeCell ref="B103:H103"/>
    <mergeCell ref="B104:H104"/>
    <mergeCell ref="B105:H105"/>
    <mergeCell ref="A106:H106"/>
    <mergeCell ref="A107:G112"/>
    <mergeCell ref="A113:I113"/>
    <mergeCell ref="B97:G97"/>
    <mergeCell ref="A98:H98"/>
    <mergeCell ref="A99:I99"/>
    <mergeCell ref="A100:I100"/>
    <mergeCell ref="B101:H101"/>
    <mergeCell ref="B102:H102"/>
    <mergeCell ref="B92:G92"/>
    <mergeCell ref="A93:H93"/>
    <mergeCell ref="A94:I94"/>
    <mergeCell ref="B95:H95"/>
    <mergeCell ref="B96:G96"/>
    <mergeCell ref="B86:G86"/>
    <mergeCell ref="B87:G87"/>
    <mergeCell ref="B88:G88"/>
    <mergeCell ref="B89:G89"/>
    <mergeCell ref="A90:H90"/>
    <mergeCell ref="B91:H91"/>
    <mergeCell ref="A77:H77"/>
    <mergeCell ref="A78:G81"/>
    <mergeCell ref="A82:I82"/>
    <mergeCell ref="B83:G83"/>
    <mergeCell ref="B84:G84"/>
    <mergeCell ref="B85:G85"/>
    <mergeCell ref="B71:G71"/>
    <mergeCell ref="B72:G72"/>
    <mergeCell ref="B73:G73"/>
    <mergeCell ref="B74:G74"/>
    <mergeCell ref="B75:G75"/>
    <mergeCell ref="B76:G76"/>
    <mergeCell ref="B65:H65"/>
    <mergeCell ref="B66:H66"/>
    <mergeCell ref="A67:H67"/>
    <mergeCell ref="A68:I68"/>
    <mergeCell ref="A69:I69"/>
    <mergeCell ref="B70:G70"/>
    <mergeCell ref="B59:G59"/>
    <mergeCell ref="B60:G60"/>
    <mergeCell ref="B61:H61"/>
    <mergeCell ref="A62:I62"/>
    <mergeCell ref="B63:H63"/>
    <mergeCell ref="B64:H64"/>
    <mergeCell ref="B53:G53"/>
    <mergeCell ref="B54:G54"/>
    <mergeCell ref="B55:G55"/>
    <mergeCell ref="B56:G56"/>
    <mergeCell ref="B57:G57"/>
    <mergeCell ref="B58:G58"/>
    <mergeCell ref="B47:G47"/>
    <mergeCell ref="B48:G48"/>
    <mergeCell ref="A49:G49"/>
    <mergeCell ref="A50:I50"/>
    <mergeCell ref="B51:H51"/>
    <mergeCell ref="B52:H52"/>
    <mergeCell ref="B41:G41"/>
    <mergeCell ref="B42:G42"/>
    <mergeCell ref="B43:G43"/>
    <mergeCell ref="B44:G44"/>
    <mergeCell ref="B45:G45"/>
    <mergeCell ref="B46:G46"/>
    <mergeCell ref="B33:G33"/>
    <mergeCell ref="B34:G34"/>
    <mergeCell ref="A35:G35"/>
    <mergeCell ref="A36:G38"/>
    <mergeCell ref="A39:I39"/>
    <mergeCell ref="B40:G40"/>
    <mergeCell ref="B28:G28"/>
    <mergeCell ref="A29:H29"/>
    <mergeCell ref="A30:I30"/>
    <mergeCell ref="A31:I31"/>
    <mergeCell ref="B32:G32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45"/>
  <sheetViews>
    <sheetView topLeftCell="A82" zoomScaleNormal="100" zoomScaleSheetLayoutView="100" workbookViewId="0">
      <selection activeCell="M58" sqref="M58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4.54296875" style="1" customWidth="1"/>
    <col min="7" max="7" width="12.26953125" style="1"/>
    <col min="8" max="8" width="14.54296875" style="1" customWidth="1"/>
    <col min="9" max="9" width="23.81640625" style="2" customWidth="1"/>
    <col min="10" max="1025" width="12.26953125" style="1"/>
  </cols>
  <sheetData>
    <row r="1" spans="1:9" ht="61.5" customHeight="1" x14ac:dyDescent="0.25">
      <c r="A1" s="347" t="s">
        <v>126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5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5">
      <c r="A3" s="219" t="s">
        <v>222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5">
      <c r="A4" s="219" t="s">
        <v>224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5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5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5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223</v>
      </c>
      <c r="I7" s="209"/>
    </row>
    <row r="8" spans="1:9" ht="12.75" customHeight="1" x14ac:dyDescent="0.25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86</v>
      </c>
      <c r="I8" s="214"/>
    </row>
    <row r="9" spans="1:9" ht="12.75" customHeight="1" x14ac:dyDescent="0.25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5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5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" x14ac:dyDescent="0.25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5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5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5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211</v>
      </c>
      <c r="I15" s="226"/>
    </row>
    <row r="16" spans="1:9" ht="12.75" customHeight="1" x14ac:dyDescent="0.25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5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5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205</v>
      </c>
      <c r="I18" s="248"/>
    </row>
    <row r="19" spans="1:9" ht="12.75" customHeight="1" x14ac:dyDescent="0.3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4" x14ac:dyDescent="0.25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5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5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5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5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TRUNC(I23*30%,2)</f>
        <v>0</v>
      </c>
    </row>
    <row r="25" spans="1:9" ht="12.75" customHeight="1" x14ac:dyDescent="0.25">
      <c r="A25" s="4" t="s">
        <v>5</v>
      </c>
      <c r="B25" s="243" t="s">
        <v>89</v>
      </c>
      <c r="C25" s="244"/>
      <c r="D25" s="244"/>
      <c r="E25" s="244"/>
      <c r="F25" s="244"/>
      <c r="G25" s="245"/>
    </row>
    <row r="26" spans="1:9" ht="12.75" customHeight="1" x14ac:dyDescent="0.25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/>
    </row>
    <row r="27" spans="1:9" ht="12.75" customHeight="1" x14ac:dyDescent="0.25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/>
    </row>
    <row r="28" spans="1:9" ht="12.75" customHeight="1" x14ac:dyDescent="0.3">
      <c r="A28" s="8" t="s">
        <v>23</v>
      </c>
      <c r="B28" s="246" t="s">
        <v>200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5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" x14ac:dyDescent="0.25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5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5">
      <c r="A32" s="152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5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" x14ac:dyDescent="0.25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" x14ac:dyDescent="0.25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" x14ac:dyDescent="0.25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" x14ac:dyDescent="0.25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5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5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5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5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5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4" x14ac:dyDescent="0.25">
      <c r="A52" s="9" t="s">
        <v>1</v>
      </c>
      <c r="B52" s="283" t="s">
        <v>43</v>
      </c>
      <c r="C52" s="284"/>
      <c r="D52" s="284"/>
      <c r="E52" s="284"/>
      <c r="F52" s="284"/>
      <c r="G52" s="284"/>
      <c r="H52" s="285"/>
      <c r="I52" s="38">
        <f>(H53*H54)-(I23*100%*H55)</f>
        <v>0</v>
      </c>
    </row>
    <row r="53" spans="1:9" ht="24.75" customHeight="1" x14ac:dyDescent="0.25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5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5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5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5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5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5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5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5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5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5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5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5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5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" x14ac:dyDescent="0.25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" x14ac:dyDescent="0.25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5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5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5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(1/12*0.7242)</f>
        <v>6.0400000000000002E-2</v>
      </c>
      <c r="I71" s="40">
        <f>H71*I38</f>
        <v>0</v>
      </c>
    </row>
    <row r="72" spans="1:9" ht="14" x14ac:dyDescent="0.25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46" t="s">
        <v>53</v>
      </c>
      <c r="C73" s="246"/>
      <c r="D73" s="246"/>
      <c r="E73" s="246"/>
      <c r="F73" s="246"/>
      <c r="G73" s="246"/>
      <c r="H73" s="29">
        <v>0.04</v>
      </c>
      <c r="I73" s="41">
        <f>H73*I38</f>
        <v>0</v>
      </c>
    </row>
    <row r="74" spans="1:9" ht="17.25" customHeight="1" x14ac:dyDescent="0.25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(((7/30)/12))</f>
        <v>1.9400000000000001E-2</v>
      </c>
      <c r="I74" s="41">
        <f>H74*I38</f>
        <v>0</v>
      </c>
    </row>
    <row r="75" spans="1:9" ht="14" x14ac:dyDescent="0.25">
      <c r="A75" s="9" t="s">
        <v>21</v>
      </c>
      <c r="B75" s="295" t="s">
        <v>54</v>
      </c>
      <c r="C75" s="295"/>
      <c r="D75" s="295"/>
      <c r="E75" s="295"/>
      <c r="F75" s="295"/>
      <c r="G75" s="295"/>
      <c r="H75" s="6">
        <f>H49</f>
        <v>0.33800000000000002</v>
      </c>
      <c r="I75" s="33">
        <f>H75*I74</f>
        <v>0</v>
      </c>
    </row>
    <row r="76" spans="1:9" ht="12.75" customHeight="1" x14ac:dyDescent="0.25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0.04</v>
      </c>
      <c r="I76" s="41">
        <f>H76*I38</f>
        <v>0</v>
      </c>
    </row>
    <row r="77" spans="1:9" ht="14" x14ac:dyDescent="0.25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" x14ac:dyDescent="0.25">
      <c r="A78" s="299" t="s">
        <v>120</v>
      </c>
      <c r="B78" s="299"/>
      <c r="C78" s="299"/>
      <c r="D78" s="299"/>
      <c r="E78" s="299"/>
      <c r="F78" s="299"/>
      <c r="G78" s="299"/>
      <c r="H78" s="151" t="s">
        <v>116</v>
      </c>
      <c r="I78" s="61">
        <f>I29</f>
        <v>0</v>
      </c>
    </row>
    <row r="79" spans="1:9" ht="14" x14ac:dyDescent="0.25">
      <c r="A79" s="299"/>
      <c r="B79" s="299"/>
      <c r="C79" s="299"/>
      <c r="D79" s="299"/>
      <c r="E79" s="299"/>
      <c r="F79" s="299"/>
      <c r="G79" s="299"/>
      <c r="H79" s="151" t="s">
        <v>121</v>
      </c>
      <c r="I79" s="61">
        <f>I67</f>
        <v>0</v>
      </c>
    </row>
    <row r="80" spans="1:9" ht="14" x14ac:dyDescent="0.25">
      <c r="A80" s="299"/>
      <c r="B80" s="299"/>
      <c r="C80" s="299"/>
      <c r="D80" s="299"/>
      <c r="E80" s="299"/>
      <c r="F80" s="299"/>
      <c r="G80" s="299"/>
      <c r="H80" s="151" t="s">
        <v>122</v>
      </c>
      <c r="I80" s="61">
        <f>I77</f>
        <v>0</v>
      </c>
    </row>
    <row r="81" spans="1:9" ht="14" x14ac:dyDescent="0.25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5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" x14ac:dyDescent="0.3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5">
      <c r="A84" s="9" t="s">
        <v>1</v>
      </c>
      <c r="B84" s="246" t="s">
        <v>239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95" t="s">
        <v>244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4" x14ac:dyDescent="0.25">
      <c r="A86" s="9" t="s">
        <v>5</v>
      </c>
      <c r="B86" s="295" t="s">
        <v>240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4" x14ac:dyDescent="0.25">
      <c r="A87" s="9" t="s">
        <v>7</v>
      </c>
      <c r="B87" s="295" t="s">
        <v>246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4" x14ac:dyDescent="0.25">
      <c r="A88" s="9" t="s">
        <v>21</v>
      </c>
      <c r="B88" s="295" t="s">
        <v>245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4" x14ac:dyDescent="0.3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" x14ac:dyDescent="0.25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" x14ac:dyDescent="0.3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5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(I81/220*22)</f>
        <v>0</v>
      </c>
    </row>
    <row r="93" spans="1:9" ht="14" x14ac:dyDescent="0.25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5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5">
      <c r="A95" s="152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5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5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" x14ac:dyDescent="0.25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" x14ac:dyDescent="0.25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5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5">
      <c r="A101" s="152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5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5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4" x14ac:dyDescent="0.25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5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" x14ac:dyDescent="0.25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5">
      <c r="A107" s="301" t="s">
        <v>123</v>
      </c>
      <c r="B107" s="302"/>
      <c r="C107" s="302"/>
      <c r="D107" s="302"/>
      <c r="E107" s="302"/>
      <c r="F107" s="302"/>
      <c r="G107" s="303"/>
      <c r="H107" s="151" t="s">
        <v>116</v>
      </c>
      <c r="I107" s="65">
        <f>I29</f>
        <v>0</v>
      </c>
    </row>
    <row r="108" spans="1:9" ht="14" x14ac:dyDescent="0.25">
      <c r="A108" s="304"/>
      <c r="B108" s="305"/>
      <c r="C108" s="305"/>
      <c r="D108" s="305"/>
      <c r="E108" s="305"/>
      <c r="F108" s="305"/>
      <c r="G108" s="306"/>
      <c r="H108" s="151" t="s">
        <v>121</v>
      </c>
      <c r="I108" s="65">
        <f>I67</f>
        <v>0</v>
      </c>
    </row>
    <row r="109" spans="1:9" ht="14" x14ac:dyDescent="0.25">
      <c r="A109" s="304"/>
      <c r="B109" s="305"/>
      <c r="C109" s="305"/>
      <c r="D109" s="305"/>
      <c r="E109" s="305"/>
      <c r="F109" s="305"/>
      <c r="G109" s="306"/>
      <c r="H109" s="151" t="s">
        <v>122</v>
      </c>
      <c r="I109" s="65">
        <f>I77</f>
        <v>0</v>
      </c>
    </row>
    <row r="110" spans="1:9" ht="14" x14ac:dyDescent="0.25">
      <c r="A110" s="304"/>
      <c r="B110" s="305"/>
      <c r="C110" s="305"/>
      <c r="D110" s="305"/>
      <c r="E110" s="305"/>
      <c r="F110" s="305"/>
      <c r="G110" s="306"/>
      <c r="H110" s="151" t="s">
        <v>124</v>
      </c>
      <c r="I110" s="65">
        <f>I98</f>
        <v>0</v>
      </c>
    </row>
    <row r="111" spans="1:9" ht="14" x14ac:dyDescent="0.25">
      <c r="A111" s="304"/>
      <c r="B111" s="305"/>
      <c r="C111" s="305"/>
      <c r="D111" s="305"/>
      <c r="E111" s="305"/>
      <c r="F111" s="305"/>
      <c r="G111" s="306"/>
      <c r="H111" s="151" t="s">
        <v>125</v>
      </c>
      <c r="I111" s="63">
        <f>I106</f>
        <v>0</v>
      </c>
    </row>
    <row r="112" spans="1:9" ht="14" x14ac:dyDescent="0.25">
      <c r="A112" s="307"/>
      <c r="B112" s="308"/>
      <c r="C112" s="308"/>
      <c r="D112" s="308"/>
      <c r="E112" s="308"/>
      <c r="F112" s="308"/>
      <c r="G112" s="309"/>
      <c r="H112" s="151" t="s">
        <v>26</v>
      </c>
      <c r="I112" s="66">
        <f>SUM(I107:I111)</f>
        <v>0</v>
      </c>
    </row>
    <row r="113" spans="1:9" ht="24" customHeight="1" x14ac:dyDescent="0.25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14" x14ac:dyDescent="0.25">
      <c r="A114" s="152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4" x14ac:dyDescent="0.25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4" x14ac:dyDescent="0.25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4" x14ac:dyDescent="0.25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5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5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5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" x14ac:dyDescent="0.25">
      <c r="A122" s="286" t="s">
        <v>26</v>
      </c>
      <c r="B122" s="287"/>
      <c r="C122" s="287"/>
      <c r="D122" s="287"/>
      <c r="E122" s="287"/>
      <c r="F122" s="287"/>
      <c r="G122" s="287"/>
      <c r="H122" s="150"/>
      <c r="I122" s="35">
        <f>SUM(I115+I116+I119+I120+I121)</f>
        <v>0</v>
      </c>
    </row>
    <row r="123" spans="1:9" ht="14" x14ac:dyDescent="0.25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4" x14ac:dyDescent="0.25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5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5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5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5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5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5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5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3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5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3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51.75" customHeight="1" thickBot="1" x14ac:dyDescent="0.3">
      <c r="A138" s="48" t="s">
        <v>102</v>
      </c>
      <c r="B138" s="148" t="s">
        <v>81</v>
      </c>
      <c r="C138" s="106" t="s">
        <v>103</v>
      </c>
      <c r="D138" s="342" t="s">
        <v>104</v>
      </c>
      <c r="E138" s="343"/>
      <c r="F138" s="344"/>
      <c r="G138" s="149" t="s">
        <v>82</v>
      </c>
      <c r="H138" s="345" t="s">
        <v>105</v>
      </c>
      <c r="I138" s="346"/>
    </row>
    <row r="139" spans="1:9" ht="86.25" customHeight="1" thickBot="1" x14ac:dyDescent="0.3">
      <c r="A139" s="49" t="s">
        <v>237</v>
      </c>
      <c r="B139" s="58">
        <f>I134</f>
        <v>0</v>
      </c>
      <c r="C139" s="105">
        <v>1</v>
      </c>
      <c r="D139" s="322">
        <f>SUM(B139*C139)</f>
        <v>0</v>
      </c>
      <c r="E139" s="323"/>
      <c r="F139" s="324"/>
      <c r="G139" s="147">
        <v>1</v>
      </c>
      <c r="H139" s="325">
        <f>SUM(D139*G139)</f>
        <v>0</v>
      </c>
      <c r="I139" s="326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4.5" thickBot="1" x14ac:dyDescent="0.35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319" t="s">
        <v>111</v>
      </c>
      <c r="C144" s="320"/>
      <c r="D144" s="321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319" t="s">
        <v>238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B145:D145"/>
    <mergeCell ref="D139:F139"/>
    <mergeCell ref="H139:I139"/>
    <mergeCell ref="A141:F141"/>
    <mergeCell ref="B142:E142"/>
    <mergeCell ref="D143:E143"/>
    <mergeCell ref="B144:D144"/>
    <mergeCell ref="A132:H132"/>
    <mergeCell ref="B133:H133"/>
    <mergeCell ref="A134:H134"/>
    <mergeCell ref="A137:I137"/>
    <mergeCell ref="D138:F138"/>
    <mergeCell ref="H138:I138"/>
    <mergeCell ref="A126:H126"/>
    <mergeCell ref="B127:H127"/>
    <mergeCell ref="B128:H128"/>
    <mergeCell ref="B129:H129"/>
    <mergeCell ref="B130:H130"/>
    <mergeCell ref="B131:H131"/>
    <mergeCell ref="B120:G120"/>
    <mergeCell ref="B121:G121"/>
    <mergeCell ref="A122:G122"/>
    <mergeCell ref="A123:I123"/>
    <mergeCell ref="A124:I124"/>
    <mergeCell ref="A125:I125"/>
    <mergeCell ref="B114:G114"/>
    <mergeCell ref="B115:G115"/>
    <mergeCell ref="B116:G116"/>
    <mergeCell ref="B117:G117"/>
    <mergeCell ref="B118:G118"/>
    <mergeCell ref="B119:G119"/>
    <mergeCell ref="B103:H103"/>
    <mergeCell ref="B104:H104"/>
    <mergeCell ref="B105:H105"/>
    <mergeCell ref="A106:H106"/>
    <mergeCell ref="A107:G112"/>
    <mergeCell ref="A113:I113"/>
    <mergeCell ref="B97:G97"/>
    <mergeCell ref="A98:H98"/>
    <mergeCell ref="A99:I99"/>
    <mergeCell ref="A100:I100"/>
    <mergeCell ref="B101:H101"/>
    <mergeCell ref="B102:H102"/>
    <mergeCell ref="B92:G92"/>
    <mergeCell ref="A93:H93"/>
    <mergeCell ref="A94:I94"/>
    <mergeCell ref="B95:H95"/>
    <mergeCell ref="B96:G96"/>
    <mergeCell ref="B86:G86"/>
    <mergeCell ref="B87:G87"/>
    <mergeCell ref="B88:G88"/>
    <mergeCell ref="B89:G89"/>
    <mergeCell ref="A90:H90"/>
    <mergeCell ref="B91:H91"/>
    <mergeCell ref="A77:H77"/>
    <mergeCell ref="A78:G81"/>
    <mergeCell ref="A82:I82"/>
    <mergeCell ref="B83:G83"/>
    <mergeCell ref="B84:G84"/>
    <mergeCell ref="B85:G85"/>
    <mergeCell ref="B71:G71"/>
    <mergeCell ref="B72:G72"/>
    <mergeCell ref="B73:G73"/>
    <mergeCell ref="B74:G74"/>
    <mergeCell ref="B75:G75"/>
    <mergeCell ref="B76:G76"/>
    <mergeCell ref="B65:H65"/>
    <mergeCell ref="B66:H66"/>
    <mergeCell ref="A67:H67"/>
    <mergeCell ref="A68:I68"/>
    <mergeCell ref="A69:I69"/>
    <mergeCell ref="B70:G70"/>
    <mergeCell ref="B59:G59"/>
    <mergeCell ref="B60:G60"/>
    <mergeCell ref="B61:H61"/>
    <mergeCell ref="A62:I62"/>
    <mergeCell ref="B63:H63"/>
    <mergeCell ref="B64:H64"/>
    <mergeCell ref="B53:G53"/>
    <mergeCell ref="B54:G54"/>
    <mergeCell ref="B55:G55"/>
    <mergeCell ref="B56:G56"/>
    <mergeCell ref="B57:G57"/>
    <mergeCell ref="B58:G58"/>
    <mergeCell ref="B47:G47"/>
    <mergeCell ref="B48:G48"/>
    <mergeCell ref="A49:G49"/>
    <mergeCell ref="A50:I50"/>
    <mergeCell ref="B51:H51"/>
    <mergeCell ref="B52:H52"/>
    <mergeCell ref="B41:G41"/>
    <mergeCell ref="B42:G42"/>
    <mergeCell ref="B43:G43"/>
    <mergeCell ref="B44:G44"/>
    <mergeCell ref="B45:G45"/>
    <mergeCell ref="B46:G46"/>
    <mergeCell ref="B33:G33"/>
    <mergeCell ref="B34:G34"/>
    <mergeCell ref="A35:G35"/>
    <mergeCell ref="A36:G38"/>
    <mergeCell ref="A39:I39"/>
    <mergeCell ref="B40:G40"/>
    <mergeCell ref="B28:G28"/>
    <mergeCell ref="A29:H29"/>
    <mergeCell ref="A30:I30"/>
    <mergeCell ref="A31:I31"/>
    <mergeCell ref="B32:G32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45"/>
  <sheetViews>
    <sheetView topLeftCell="A52" zoomScale="110" zoomScaleNormal="110" zoomScaleSheetLayoutView="100" workbookViewId="0">
      <selection activeCell="L69" sqref="L69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4.54296875" style="1" customWidth="1"/>
    <col min="7" max="7" width="12.26953125" style="1"/>
    <col min="8" max="8" width="13.26953125" style="1" customWidth="1"/>
    <col min="9" max="9" width="23.81640625" style="2" customWidth="1"/>
    <col min="10" max="1025" width="12.26953125" style="1"/>
  </cols>
  <sheetData>
    <row r="1" spans="1:9" ht="25.5" customHeight="1" x14ac:dyDescent="0.25">
      <c r="A1" s="217" t="s">
        <v>221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5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5">
      <c r="A3" s="219" t="s">
        <v>222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5">
      <c r="A4" s="219" t="s">
        <v>224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5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5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5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223</v>
      </c>
      <c r="I7" s="209"/>
    </row>
    <row r="8" spans="1:9" ht="12.75" customHeight="1" x14ac:dyDescent="0.25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249</v>
      </c>
      <c r="I8" s="214"/>
    </row>
    <row r="9" spans="1:9" ht="12.75" customHeight="1" x14ac:dyDescent="0.25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5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5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" x14ac:dyDescent="0.25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5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5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5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206</v>
      </c>
      <c r="I15" s="226"/>
    </row>
    <row r="16" spans="1:9" ht="12.75" customHeight="1" x14ac:dyDescent="0.25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5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5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219</v>
      </c>
      <c r="I18" s="248"/>
    </row>
    <row r="19" spans="1:9" ht="12.75" customHeight="1" x14ac:dyDescent="0.3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4" x14ac:dyDescent="0.25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5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5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5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5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TRUNC(I23*30%,2)</f>
        <v>0</v>
      </c>
    </row>
    <row r="25" spans="1:9" ht="12.75" customHeight="1" x14ac:dyDescent="0.25">
      <c r="A25" s="4" t="s">
        <v>5</v>
      </c>
      <c r="B25" s="243" t="s">
        <v>89</v>
      </c>
      <c r="C25" s="244"/>
      <c r="D25" s="244"/>
      <c r="E25" s="244"/>
      <c r="F25" s="244"/>
      <c r="G25" s="245"/>
      <c r="H25" s="169"/>
      <c r="I25" s="154"/>
    </row>
    <row r="26" spans="1:9" ht="12.75" customHeight="1" x14ac:dyDescent="0.25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/>
    </row>
    <row r="27" spans="1:9" ht="12.75" customHeight="1" x14ac:dyDescent="0.25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/>
    </row>
    <row r="28" spans="1:9" ht="12.75" customHeight="1" x14ac:dyDescent="0.3">
      <c r="A28" s="8" t="s">
        <v>23</v>
      </c>
      <c r="B28" s="246" t="s">
        <v>220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5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" x14ac:dyDescent="0.25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5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5">
      <c r="A32" s="175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5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" x14ac:dyDescent="0.25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" x14ac:dyDescent="0.25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" x14ac:dyDescent="0.25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" x14ac:dyDescent="0.25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5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5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5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5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5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4" x14ac:dyDescent="0.25">
      <c r="A52" s="9" t="s">
        <v>1</v>
      </c>
      <c r="B52" s="283" t="s">
        <v>217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5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5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5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5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5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5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5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5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5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5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5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5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5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5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" x14ac:dyDescent="0.25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" x14ac:dyDescent="0.25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5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5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5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((1/12)*0.7242)</f>
        <v>6.0400000000000002E-2</v>
      </c>
      <c r="I71" s="176">
        <f>H71*I38</f>
        <v>0</v>
      </c>
    </row>
    <row r="72" spans="1:9" ht="14" x14ac:dyDescent="0.25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46" t="s">
        <v>234</v>
      </c>
      <c r="C73" s="246"/>
      <c r="D73" s="246"/>
      <c r="E73" s="246"/>
      <c r="F73" s="246"/>
      <c r="G73" s="246"/>
      <c r="H73" s="29">
        <v>0.04</v>
      </c>
      <c r="I73" s="41">
        <f>H73*I38</f>
        <v>0</v>
      </c>
    </row>
    <row r="74" spans="1:9" ht="17.25" customHeight="1" x14ac:dyDescent="0.25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4" x14ac:dyDescent="0.25">
      <c r="A75" s="9" t="s">
        <v>21</v>
      </c>
      <c r="B75" s="295" t="s">
        <v>226</v>
      </c>
      <c r="C75" s="295"/>
      <c r="D75" s="295"/>
      <c r="E75" s="295"/>
      <c r="F75" s="295"/>
      <c r="G75" s="295"/>
      <c r="H75" s="6">
        <f>H49</f>
        <v>0.33800000000000002</v>
      </c>
      <c r="I75" s="33">
        <f>H75*I74</f>
        <v>0</v>
      </c>
    </row>
    <row r="76" spans="1:9" ht="12.75" customHeight="1" x14ac:dyDescent="0.25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0.04</v>
      </c>
      <c r="I76" s="41">
        <f>H76*I38</f>
        <v>0</v>
      </c>
    </row>
    <row r="77" spans="1:9" ht="14" x14ac:dyDescent="0.25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" x14ac:dyDescent="0.25">
      <c r="A78" s="299" t="s">
        <v>120</v>
      </c>
      <c r="B78" s="299"/>
      <c r="C78" s="299"/>
      <c r="D78" s="299"/>
      <c r="E78" s="299"/>
      <c r="F78" s="299"/>
      <c r="G78" s="299"/>
      <c r="H78" s="174" t="s">
        <v>116</v>
      </c>
      <c r="I78" s="61">
        <f>I29</f>
        <v>0</v>
      </c>
    </row>
    <row r="79" spans="1:9" ht="14" x14ac:dyDescent="0.25">
      <c r="A79" s="299"/>
      <c r="B79" s="299"/>
      <c r="C79" s="299"/>
      <c r="D79" s="299"/>
      <c r="E79" s="299"/>
      <c r="F79" s="299"/>
      <c r="G79" s="299"/>
      <c r="H79" s="174" t="s">
        <v>121</v>
      </c>
      <c r="I79" s="61">
        <f>I67</f>
        <v>0</v>
      </c>
    </row>
    <row r="80" spans="1:9" ht="14" x14ac:dyDescent="0.25">
      <c r="A80" s="299"/>
      <c r="B80" s="299"/>
      <c r="C80" s="299"/>
      <c r="D80" s="299"/>
      <c r="E80" s="299"/>
      <c r="F80" s="299"/>
      <c r="G80" s="299"/>
      <c r="H80" s="174" t="s">
        <v>122</v>
      </c>
      <c r="I80" s="61">
        <f>I77</f>
        <v>0</v>
      </c>
    </row>
    <row r="81" spans="1:9" ht="14" x14ac:dyDescent="0.25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5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" x14ac:dyDescent="0.3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5">
      <c r="A84" s="9" t="s">
        <v>1</v>
      </c>
      <c r="B84" s="246" t="s">
        <v>239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95" t="s">
        <v>244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4" x14ac:dyDescent="0.25">
      <c r="A86" s="9" t="s">
        <v>5</v>
      </c>
      <c r="B86" s="295" t="s">
        <v>240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4" x14ac:dyDescent="0.25">
      <c r="A87" s="9" t="s">
        <v>7</v>
      </c>
      <c r="B87" s="295" t="s">
        <v>241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4" x14ac:dyDescent="0.25">
      <c r="A88" s="9" t="s">
        <v>21</v>
      </c>
      <c r="B88" s="295" t="s">
        <v>242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4" x14ac:dyDescent="0.3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" x14ac:dyDescent="0.25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" x14ac:dyDescent="0.3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5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" x14ac:dyDescent="0.25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5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5">
      <c r="A95" s="175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5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5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" x14ac:dyDescent="0.25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" x14ac:dyDescent="0.25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5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5">
      <c r="A101" s="175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5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5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4" x14ac:dyDescent="0.25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5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" x14ac:dyDescent="0.25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5">
      <c r="A107" s="301" t="s">
        <v>123</v>
      </c>
      <c r="B107" s="302"/>
      <c r="C107" s="302"/>
      <c r="D107" s="302"/>
      <c r="E107" s="302"/>
      <c r="F107" s="302"/>
      <c r="G107" s="303"/>
      <c r="H107" s="174" t="s">
        <v>116</v>
      </c>
      <c r="I107" s="65">
        <f>I29</f>
        <v>0</v>
      </c>
    </row>
    <row r="108" spans="1:9" ht="14" x14ac:dyDescent="0.25">
      <c r="A108" s="304"/>
      <c r="B108" s="305"/>
      <c r="C108" s="305"/>
      <c r="D108" s="305"/>
      <c r="E108" s="305"/>
      <c r="F108" s="305"/>
      <c r="G108" s="306"/>
      <c r="H108" s="174" t="s">
        <v>121</v>
      </c>
      <c r="I108" s="65">
        <f>I67</f>
        <v>0</v>
      </c>
    </row>
    <row r="109" spans="1:9" ht="14" x14ac:dyDescent="0.25">
      <c r="A109" s="304"/>
      <c r="B109" s="305"/>
      <c r="C109" s="305"/>
      <c r="D109" s="305"/>
      <c r="E109" s="305"/>
      <c r="F109" s="305"/>
      <c r="G109" s="306"/>
      <c r="H109" s="174" t="s">
        <v>122</v>
      </c>
      <c r="I109" s="65">
        <f>I77</f>
        <v>0</v>
      </c>
    </row>
    <row r="110" spans="1:9" ht="14" x14ac:dyDescent="0.25">
      <c r="A110" s="304"/>
      <c r="B110" s="305"/>
      <c r="C110" s="305"/>
      <c r="D110" s="305"/>
      <c r="E110" s="305"/>
      <c r="F110" s="305"/>
      <c r="G110" s="306"/>
      <c r="H110" s="174" t="s">
        <v>124</v>
      </c>
      <c r="I110" s="65">
        <f>I98</f>
        <v>0</v>
      </c>
    </row>
    <row r="111" spans="1:9" ht="14" x14ac:dyDescent="0.25">
      <c r="A111" s="304"/>
      <c r="B111" s="305"/>
      <c r="C111" s="305"/>
      <c r="D111" s="305"/>
      <c r="E111" s="305"/>
      <c r="F111" s="305"/>
      <c r="G111" s="306"/>
      <c r="H111" s="174" t="s">
        <v>125</v>
      </c>
      <c r="I111" s="63">
        <f>I106</f>
        <v>0</v>
      </c>
    </row>
    <row r="112" spans="1:9" ht="14" x14ac:dyDescent="0.25">
      <c r="A112" s="307"/>
      <c r="B112" s="308"/>
      <c r="C112" s="308"/>
      <c r="D112" s="308"/>
      <c r="E112" s="308"/>
      <c r="F112" s="308"/>
      <c r="G112" s="309"/>
      <c r="H112" s="174" t="s">
        <v>26</v>
      </c>
      <c r="I112" s="66">
        <f>SUM(I107:I111)</f>
        <v>0</v>
      </c>
    </row>
    <row r="113" spans="1:9" ht="24" customHeight="1" x14ac:dyDescent="0.25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" x14ac:dyDescent="0.25">
      <c r="A114" s="175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4" x14ac:dyDescent="0.25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4" x14ac:dyDescent="0.25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4" x14ac:dyDescent="0.25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5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5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5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" x14ac:dyDescent="0.25">
      <c r="A122" s="286" t="s">
        <v>26</v>
      </c>
      <c r="B122" s="287"/>
      <c r="C122" s="287"/>
      <c r="D122" s="287"/>
      <c r="E122" s="287"/>
      <c r="F122" s="287"/>
      <c r="G122" s="287"/>
      <c r="H122" s="173"/>
      <c r="I122" s="35">
        <f>SUM(I115+I116+I119+I120+I121)</f>
        <v>0</v>
      </c>
    </row>
    <row r="123" spans="1:9" ht="14" x14ac:dyDescent="0.25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4" x14ac:dyDescent="0.25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5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5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5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5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5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5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5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3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5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3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3">
      <c r="A138" s="48" t="s">
        <v>102</v>
      </c>
      <c r="B138" s="171" t="s">
        <v>81</v>
      </c>
      <c r="C138" s="106" t="s">
        <v>103</v>
      </c>
      <c r="D138" s="342" t="s">
        <v>104</v>
      </c>
      <c r="E138" s="343"/>
      <c r="F138" s="344"/>
      <c r="G138" s="172" t="s">
        <v>82</v>
      </c>
      <c r="H138" s="345" t="s">
        <v>105</v>
      </c>
      <c r="I138" s="346"/>
    </row>
    <row r="139" spans="1:9" ht="86.25" customHeight="1" thickBot="1" x14ac:dyDescent="0.3">
      <c r="A139" s="49" t="s">
        <v>235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70">
        <v>1</v>
      </c>
      <c r="H139" s="325">
        <f>SUM(D139*G139)</f>
        <v>0</v>
      </c>
      <c r="I139" s="326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4.5" thickBot="1" x14ac:dyDescent="0.35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319" t="s">
        <v>111</v>
      </c>
      <c r="C144" s="320"/>
      <c r="D144" s="321"/>
      <c r="E144" s="177" t="s">
        <v>247</v>
      </c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319" t="s">
        <v>227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145"/>
  <sheetViews>
    <sheetView topLeftCell="A49" zoomScale="110" zoomScaleNormal="110" zoomScaleSheetLayoutView="100" workbookViewId="0">
      <selection activeCell="K58" sqref="K58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7.54296875" style="1" bestFit="1" customWidth="1"/>
    <col min="7" max="7" width="12.26953125" style="1"/>
    <col min="8" max="8" width="13.26953125" style="1" customWidth="1"/>
    <col min="9" max="9" width="23.81640625" style="2" customWidth="1"/>
    <col min="10" max="1025" width="12.26953125" style="1"/>
  </cols>
  <sheetData>
    <row r="1" spans="1:9" ht="61.5" customHeight="1" x14ac:dyDescent="0.25">
      <c r="A1" s="347" t="s">
        <v>126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5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5">
      <c r="A3" s="219" t="s">
        <v>222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5">
      <c r="A4" s="219" t="s">
        <v>224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5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5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5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223</v>
      </c>
      <c r="I7" s="209"/>
    </row>
    <row r="8" spans="1:9" ht="12.75" customHeight="1" x14ac:dyDescent="0.25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249</v>
      </c>
      <c r="I8" s="214"/>
    </row>
    <row r="9" spans="1:9" ht="12.75" customHeight="1" x14ac:dyDescent="0.25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5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5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" x14ac:dyDescent="0.25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5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5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5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210</v>
      </c>
      <c r="I15" s="226"/>
    </row>
    <row r="16" spans="1:9" ht="12.75" customHeight="1" x14ac:dyDescent="0.25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5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5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205</v>
      </c>
      <c r="I18" s="248"/>
    </row>
    <row r="19" spans="1:9" ht="12.75" customHeight="1" x14ac:dyDescent="0.3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4" x14ac:dyDescent="0.25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5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5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5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5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H24*I23</f>
        <v>0</v>
      </c>
    </row>
    <row r="25" spans="1:9" ht="12.75" customHeight="1" x14ac:dyDescent="0.25">
      <c r="A25" s="4" t="s">
        <v>5</v>
      </c>
      <c r="B25" s="243" t="s">
        <v>89</v>
      </c>
      <c r="C25" s="244"/>
      <c r="D25" s="244"/>
      <c r="E25" s="244"/>
      <c r="F25" s="244"/>
      <c r="G25" s="245"/>
      <c r="I25" s="154"/>
    </row>
    <row r="26" spans="1:9" ht="12.75" customHeight="1" x14ac:dyDescent="0.25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>
        <f>(I23+I24)*(7/12)*20%</f>
        <v>0</v>
      </c>
    </row>
    <row r="27" spans="1:9" ht="12.75" customHeight="1" x14ac:dyDescent="0.25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>
        <f>(I23+I24)*1/12*1.2</f>
        <v>0</v>
      </c>
    </row>
    <row r="28" spans="1:9" ht="12.75" customHeight="1" x14ac:dyDescent="0.3">
      <c r="A28" s="8" t="s">
        <v>23</v>
      </c>
      <c r="B28" s="246" t="s">
        <v>220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5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" x14ac:dyDescent="0.25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5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5">
      <c r="A32" s="175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5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" x14ac:dyDescent="0.25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" x14ac:dyDescent="0.25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" x14ac:dyDescent="0.25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" x14ac:dyDescent="0.25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5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5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5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5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5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4" x14ac:dyDescent="0.25">
      <c r="A52" s="9" t="s">
        <v>1</v>
      </c>
      <c r="B52" s="283" t="s">
        <v>217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5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5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5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5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5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5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5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5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5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5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5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5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5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5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" x14ac:dyDescent="0.25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" x14ac:dyDescent="0.25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5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5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5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((1/12)*0.7242)</f>
        <v>6.0400000000000002E-2</v>
      </c>
      <c r="I71" s="40">
        <f>H71*I38</f>
        <v>0</v>
      </c>
    </row>
    <row r="72" spans="1:9" ht="14" x14ac:dyDescent="0.25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46" t="s">
        <v>225</v>
      </c>
      <c r="C73" s="246"/>
      <c r="D73" s="246"/>
      <c r="E73" s="246"/>
      <c r="F73" s="246"/>
      <c r="G73" s="246"/>
      <c r="H73" s="29">
        <v>0.04</v>
      </c>
      <c r="I73" s="41">
        <f>H73*I38</f>
        <v>0</v>
      </c>
    </row>
    <row r="74" spans="1:9" ht="17.25" customHeight="1" x14ac:dyDescent="0.25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4" x14ac:dyDescent="0.25">
      <c r="A75" s="9" t="s">
        <v>21</v>
      </c>
      <c r="B75" s="295" t="s">
        <v>54</v>
      </c>
      <c r="C75" s="295"/>
      <c r="D75" s="295"/>
      <c r="E75" s="295"/>
      <c r="F75" s="295"/>
      <c r="G75" s="295"/>
      <c r="H75" s="6">
        <f>H49</f>
        <v>0.33800000000000002</v>
      </c>
      <c r="I75" s="33">
        <f>I74*H75</f>
        <v>0</v>
      </c>
    </row>
    <row r="76" spans="1:9" ht="12.75" customHeight="1" x14ac:dyDescent="0.25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0.04</v>
      </c>
      <c r="I76" s="41">
        <f>H76*I38</f>
        <v>0</v>
      </c>
    </row>
    <row r="77" spans="1:9" ht="14" x14ac:dyDescent="0.25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" x14ac:dyDescent="0.25">
      <c r="A78" s="299" t="s">
        <v>120</v>
      </c>
      <c r="B78" s="299"/>
      <c r="C78" s="299"/>
      <c r="D78" s="299"/>
      <c r="E78" s="299"/>
      <c r="F78" s="299"/>
      <c r="G78" s="299"/>
      <c r="H78" s="174" t="s">
        <v>116</v>
      </c>
      <c r="I78" s="61">
        <f>I29</f>
        <v>0</v>
      </c>
    </row>
    <row r="79" spans="1:9" ht="14" x14ac:dyDescent="0.25">
      <c r="A79" s="299"/>
      <c r="B79" s="299"/>
      <c r="C79" s="299"/>
      <c r="D79" s="299"/>
      <c r="E79" s="299"/>
      <c r="F79" s="299"/>
      <c r="G79" s="299"/>
      <c r="H79" s="174" t="s">
        <v>121</v>
      </c>
      <c r="I79" s="61">
        <f>I67</f>
        <v>0</v>
      </c>
    </row>
    <row r="80" spans="1:9" ht="14" x14ac:dyDescent="0.25">
      <c r="A80" s="299"/>
      <c r="B80" s="299"/>
      <c r="C80" s="299"/>
      <c r="D80" s="299"/>
      <c r="E80" s="299"/>
      <c r="F80" s="299"/>
      <c r="G80" s="299"/>
      <c r="H80" s="174" t="s">
        <v>122</v>
      </c>
      <c r="I80" s="61">
        <f>I77</f>
        <v>0</v>
      </c>
    </row>
    <row r="81" spans="1:9" ht="14" x14ac:dyDescent="0.25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5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" x14ac:dyDescent="0.3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5">
      <c r="A84" s="9" t="s">
        <v>1</v>
      </c>
      <c r="B84" s="246" t="s">
        <v>243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95" t="s">
        <v>244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4" x14ac:dyDescent="0.25">
      <c r="A86" s="9" t="s">
        <v>5</v>
      </c>
      <c r="B86" s="295" t="s">
        <v>240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4" x14ac:dyDescent="0.25">
      <c r="A87" s="9" t="s">
        <v>7</v>
      </c>
      <c r="B87" s="295" t="s">
        <v>241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4" x14ac:dyDescent="0.25">
      <c r="A88" s="9" t="s">
        <v>21</v>
      </c>
      <c r="B88" s="295" t="s">
        <v>245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4" x14ac:dyDescent="0.3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" x14ac:dyDescent="0.25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" x14ac:dyDescent="0.3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5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" x14ac:dyDescent="0.25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5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5">
      <c r="A95" s="175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5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5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" x14ac:dyDescent="0.25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" x14ac:dyDescent="0.25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5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5">
      <c r="A101" s="175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5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5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4" x14ac:dyDescent="0.25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5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" x14ac:dyDescent="0.25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5">
      <c r="A107" s="301" t="s">
        <v>123</v>
      </c>
      <c r="B107" s="302"/>
      <c r="C107" s="302"/>
      <c r="D107" s="302"/>
      <c r="E107" s="302"/>
      <c r="F107" s="302"/>
      <c r="G107" s="303"/>
      <c r="H107" s="174" t="s">
        <v>116</v>
      </c>
      <c r="I107" s="65">
        <f>I29</f>
        <v>0</v>
      </c>
    </row>
    <row r="108" spans="1:9" ht="14" x14ac:dyDescent="0.25">
      <c r="A108" s="304"/>
      <c r="B108" s="305"/>
      <c r="C108" s="305"/>
      <c r="D108" s="305"/>
      <c r="E108" s="305"/>
      <c r="F108" s="305"/>
      <c r="G108" s="306"/>
      <c r="H108" s="174" t="s">
        <v>121</v>
      </c>
      <c r="I108" s="65">
        <f>I67</f>
        <v>0</v>
      </c>
    </row>
    <row r="109" spans="1:9" ht="14" x14ac:dyDescent="0.25">
      <c r="A109" s="304"/>
      <c r="B109" s="305"/>
      <c r="C109" s="305"/>
      <c r="D109" s="305"/>
      <c r="E109" s="305"/>
      <c r="F109" s="305"/>
      <c r="G109" s="306"/>
      <c r="H109" s="174" t="s">
        <v>122</v>
      </c>
      <c r="I109" s="65">
        <f>I77</f>
        <v>0</v>
      </c>
    </row>
    <row r="110" spans="1:9" ht="14" x14ac:dyDescent="0.25">
      <c r="A110" s="304"/>
      <c r="B110" s="305"/>
      <c r="C110" s="305"/>
      <c r="D110" s="305"/>
      <c r="E110" s="305"/>
      <c r="F110" s="305"/>
      <c r="G110" s="306"/>
      <c r="H110" s="174" t="s">
        <v>124</v>
      </c>
      <c r="I110" s="65">
        <f>I98</f>
        <v>0</v>
      </c>
    </row>
    <row r="111" spans="1:9" ht="14" x14ac:dyDescent="0.25">
      <c r="A111" s="304"/>
      <c r="B111" s="305"/>
      <c r="C111" s="305"/>
      <c r="D111" s="305"/>
      <c r="E111" s="305"/>
      <c r="F111" s="305"/>
      <c r="G111" s="306"/>
      <c r="H111" s="174" t="s">
        <v>125</v>
      </c>
      <c r="I111" s="63">
        <f>I106</f>
        <v>0</v>
      </c>
    </row>
    <row r="112" spans="1:9" ht="14" x14ac:dyDescent="0.25">
      <c r="A112" s="307"/>
      <c r="B112" s="308"/>
      <c r="C112" s="308"/>
      <c r="D112" s="308"/>
      <c r="E112" s="308"/>
      <c r="F112" s="308"/>
      <c r="G112" s="309"/>
      <c r="H112" s="174" t="s">
        <v>26</v>
      </c>
      <c r="I112" s="66">
        <f>SUM(I107:I111)</f>
        <v>0</v>
      </c>
    </row>
    <row r="113" spans="1:9" ht="24" customHeight="1" x14ac:dyDescent="0.25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" x14ac:dyDescent="0.25">
      <c r="A114" s="175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4" x14ac:dyDescent="0.25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4" x14ac:dyDescent="0.25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4" x14ac:dyDescent="0.25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5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5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5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" x14ac:dyDescent="0.25">
      <c r="A122" s="286" t="s">
        <v>26</v>
      </c>
      <c r="B122" s="287"/>
      <c r="C122" s="287"/>
      <c r="D122" s="287"/>
      <c r="E122" s="287"/>
      <c r="F122" s="287"/>
      <c r="G122" s="287"/>
      <c r="H122" s="173"/>
      <c r="I122" s="35">
        <f>SUM(I115+I116+I119+I120+I121)</f>
        <v>0</v>
      </c>
    </row>
    <row r="123" spans="1:9" ht="14" x14ac:dyDescent="0.25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4" x14ac:dyDescent="0.25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5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5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5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5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5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5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5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3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5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3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3">
      <c r="A138" s="48" t="s">
        <v>102</v>
      </c>
      <c r="B138" s="171" t="s">
        <v>81</v>
      </c>
      <c r="C138" s="106" t="s">
        <v>103</v>
      </c>
      <c r="D138" s="342" t="s">
        <v>104</v>
      </c>
      <c r="E138" s="343"/>
      <c r="F138" s="344"/>
      <c r="G138" s="172" t="s">
        <v>82</v>
      </c>
      <c r="H138" s="345" t="s">
        <v>105</v>
      </c>
      <c r="I138" s="346"/>
    </row>
    <row r="139" spans="1:9" ht="86.25" customHeight="1" thickBot="1" x14ac:dyDescent="0.3">
      <c r="A139" s="49" t="s">
        <v>236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70">
        <v>1</v>
      </c>
      <c r="H139" s="325">
        <f>SUM(D139*G139)</f>
        <v>0</v>
      </c>
      <c r="I139" s="326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4.5" thickBot="1" x14ac:dyDescent="0.35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319" t="s">
        <v>111</v>
      </c>
      <c r="C144" s="320"/>
      <c r="D144" s="321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319" t="s">
        <v>227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45"/>
  <sheetViews>
    <sheetView topLeftCell="A52" zoomScale="110" zoomScaleNormal="110" zoomScaleSheetLayoutView="100" workbookViewId="0">
      <selection activeCell="N55" sqref="N55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4.54296875" style="1" customWidth="1"/>
    <col min="7" max="7" width="12.26953125" style="1"/>
    <col min="8" max="8" width="13.26953125" style="1" customWidth="1"/>
    <col min="9" max="9" width="23.81640625" style="2" customWidth="1"/>
    <col min="10" max="1025" width="12.26953125" style="1"/>
  </cols>
  <sheetData>
    <row r="1" spans="1:9" ht="25.5" customHeight="1" x14ac:dyDescent="0.25">
      <c r="A1" s="217" t="s">
        <v>221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5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5">
      <c r="A3" s="219" t="s">
        <v>222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5">
      <c r="A4" s="219" t="s">
        <v>224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5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5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5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223</v>
      </c>
      <c r="I7" s="209"/>
    </row>
    <row r="8" spans="1:9" ht="12.75" customHeight="1" x14ac:dyDescent="0.25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259</v>
      </c>
      <c r="I8" s="214"/>
    </row>
    <row r="9" spans="1:9" ht="12.75" customHeight="1" x14ac:dyDescent="0.25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5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5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" x14ac:dyDescent="0.25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5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5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5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206</v>
      </c>
      <c r="I15" s="226"/>
    </row>
    <row r="16" spans="1:9" ht="12.75" customHeight="1" x14ac:dyDescent="0.25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5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5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219</v>
      </c>
      <c r="I18" s="248"/>
    </row>
    <row r="19" spans="1:9" ht="12.75" customHeight="1" x14ac:dyDescent="0.3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4" x14ac:dyDescent="0.25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5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5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5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5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TRUNC(I23*30%,2)</f>
        <v>0</v>
      </c>
    </row>
    <row r="25" spans="1:9" ht="12.75" customHeight="1" x14ac:dyDescent="0.25">
      <c r="A25" s="4" t="s">
        <v>5</v>
      </c>
      <c r="B25" s="243" t="s">
        <v>89</v>
      </c>
      <c r="C25" s="244"/>
      <c r="D25" s="244"/>
      <c r="E25" s="244"/>
      <c r="F25" s="244"/>
      <c r="G25" s="245"/>
      <c r="H25" s="169"/>
      <c r="I25" s="154"/>
    </row>
    <row r="26" spans="1:9" ht="12.75" customHeight="1" x14ac:dyDescent="0.25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/>
    </row>
    <row r="27" spans="1:9" ht="12.75" customHeight="1" x14ac:dyDescent="0.25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/>
    </row>
    <row r="28" spans="1:9" ht="12.75" customHeight="1" x14ac:dyDescent="0.3">
      <c r="A28" s="8" t="s">
        <v>23</v>
      </c>
      <c r="B28" s="246" t="s">
        <v>220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5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" x14ac:dyDescent="0.25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5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5">
      <c r="A32" s="175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5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" x14ac:dyDescent="0.25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" x14ac:dyDescent="0.25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" x14ac:dyDescent="0.25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" x14ac:dyDescent="0.25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5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5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5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5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5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4" x14ac:dyDescent="0.25">
      <c r="A52" s="9" t="s">
        <v>1</v>
      </c>
      <c r="B52" s="283" t="s">
        <v>217</v>
      </c>
      <c r="C52" s="284"/>
      <c r="D52" s="284"/>
      <c r="E52" s="284"/>
      <c r="F52" s="284"/>
      <c r="G52" s="284"/>
      <c r="H52" s="285"/>
      <c r="I52" s="38">
        <f>(H53*H54)-(I23*0.5%*H55)</f>
        <v>0</v>
      </c>
    </row>
    <row r="53" spans="1:9" ht="24.75" customHeight="1" x14ac:dyDescent="0.25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5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5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5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5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5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5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5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5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5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5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5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5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5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" x14ac:dyDescent="0.25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" x14ac:dyDescent="0.25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5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5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5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((1/12)*0.7242)</f>
        <v>6.0400000000000002E-2</v>
      </c>
      <c r="I71" s="176">
        <f>H71*I38</f>
        <v>0</v>
      </c>
    </row>
    <row r="72" spans="1:9" ht="14" x14ac:dyDescent="0.25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46" t="s">
        <v>234</v>
      </c>
      <c r="C73" s="246"/>
      <c r="D73" s="246"/>
      <c r="E73" s="246"/>
      <c r="F73" s="246"/>
      <c r="G73" s="246"/>
      <c r="H73" s="29">
        <v>0.05</v>
      </c>
      <c r="I73" s="41">
        <f>H73*I38</f>
        <v>0</v>
      </c>
    </row>
    <row r="74" spans="1:9" ht="17.25" customHeight="1" x14ac:dyDescent="0.25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4" x14ac:dyDescent="0.25">
      <c r="A75" s="9" t="s">
        <v>21</v>
      </c>
      <c r="B75" s="295" t="s">
        <v>226</v>
      </c>
      <c r="C75" s="295"/>
      <c r="D75" s="295"/>
      <c r="E75" s="295"/>
      <c r="F75" s="295"/>
      <c r="G75" s="295"/>
      <c r="H75" s="6">
        <f>H49</f>
        <v>0.33800000000000002</v>
      </c>
      <c r="I75" s="33">
        <f>H75*I74</f>
        <v>0</v>
      </c>
    </row>
    <row r="76" spans="1:9" ht="12.75" customHeight="1" x14ac:dyDescent="0.25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0.05</v>
      </c>
      <c r="I76" s="41">
        <f>H76*I38</f>
        <v>0</v>
      </c>
    </row>
    <row r="77" spans="1:9" ht="14" x14ac:dyDescent="0.25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" x14ac:dyDescent="0.25">
      <c r="A78" s="299" t="s">
        <v>120</v>
      </c>
      <c r="B78" s="299"/>
      <c r="C78" s="299"/>
      <c r="D78" s="299"/>
      <c r="E78" s="299"/>
      <c r="F78" s="299"/>
      <c r="G78" s="299"/>
      <c r="H78" s="174" t="s">
        <v>116</v>
      </c>
      <c r="I78" s="61">
        <f>I29</f>
        <v>0</v>
      </c>
    </row>
    <row r="79" spans="1:9" ht="14" x14ac:dyDescent="0.25">
      <c r="A79" s="299"/>
      <c r="B79" s="299"/>
      <c r="C79" s="299"/>
      <c r="D79" s="299"/>
      <c r="E79" s="299"/>
      <c r="F79" s="299"/>
      <c r="G79" s="299"/>
      <c r="H79" s="174" t="s">
        <v>121</v>
      </c>
      <c r="I79" s="61">
        <f>I67</f>
        <v>0</v>
      </c>
    </row>
    <row r="80" spans="1:9" ht="14" x14ac:dyDescent="0.25">
      <c r="A80" s="299"/>
      <c r="B80" s="299"/>
      <c r="C80" s="299"/>
      <c r="D80" s="299"/>
      <c r="E80" s="299"/>
      <c r="F80" s="299"/>
      <c r="G80" s="299"/>
      <c r="H80" s="174" t="s">
        <v>122</v>
      </c>
      <c r="I80" s="61">
        <f>I77</f>
        <v>0</v>
      </c>
    </row>
    <row r="81" spans="1:9" ht="14" x14ac:dyDescent="0.25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5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" x14ac:dyDescent="0.3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5">
      <c r="A84" s="9" t="s">
        <v>1</v>
      </c>
      <c r="B84" s="246" t="s">
        <v>239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95" t="s">
        <v>244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4" x14ac:dyDescent="0.25">
      <c r="A86" s="9" t="s">
        <v>5</v>
      </c>
      <c r="B86" s="295" t="s">
        <v>240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4" x14ac:dyDescent="0.25">
      <c r="A87" s="9" t="s">
        <v>7</v>
      </c>
      <c r="B87" s="295" t="s">
        <v>241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4" x14ac:dyDescent="0.25">
      <c r="A88" s="9" t="s">
        <v>21</v>
      </c>
      <c r="B88" s="295" t="s">
        <v>242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4" x14ac:dyDescent="0.3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" x14ac:dyDescent="0.25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" x14ac:dyDescent="0.3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5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" x14ac:dyDescent="0.25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5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5">
      <c r="A95" s="175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5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5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" x14ac:dyDescent="0.25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" x14ac:dyDescent="0.25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5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5">
      <c r="A101" s="175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5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5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4" x14ac:dyDescent="0.25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5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" x14ac:dyDescent="0.25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5">
      <c r="A107" s="301" t="s">
        <v>123</v>
      </c>
      <c r="B107" s="302"/>
      <c r="C107" s="302"/>
      <c r="D107" s="302"/>
      <c r="E107" s="302"/>
      <c r="F107" s="302"/>
      <c r="G107" s="303"/>
      <c r="H107" s="174" t="s">
        <v>116</v>
      </c>
      <c r="I107" s="65">
        <f>I29</f>
        <v>0</v>
      </c>
    </row>
    <row r="108" spans="1:9" ht="14" x14ac:dyDescent="0.25">
      <c r="A108" s="304"/>
      <c r="B108" s="305"/>
      <c r="C108" s="305"/>
      <c r="D108" s="305"/>
      <c r="E108" s="305"/>
      <c r="F108" s="305"/>
      <c r="G108" s="306"/>
      <c r="H108" s="174" t="s">
        <v>121</v>
      </c>
      <c r="I108" s="65">
        <f>I67</f>
        <v>0</v>
      </c>
    </row>
    <row r="109" spans="1:9" ht="14" x14ac:dyDescent="0.25">
      <c r="A109" s="304"/>
      <c r="B109" s="305"/>
      <c r="C109" s="305"/>
      <c r="D109" s="305"/>
      <c r="E109" s="305"/>
      <c r="F109" s="305"/>
      <c r="G109" s="306"/>
      <c r="H109" s="174" t="s">
        <v>122</v>
      </c>
      <c r="I109" s="65">
        <f>I77</f>
        <v>0</v>
      </c>
    </row>
    <row r="110" spans="1:9" ht="14" x14ac:dyDescent="0.25">
      <c r="A110" s="304"/>
      <c r="B110" s="305"/>
      <c r="C110" s="305"/>
      <c r="D110" s="305"/>
      <c r="E110" s="305"/>
      <c r="F110" s="305"/>
      <c r="G110" s="306"/>
      <c r="H110" s="174" t="s">
        <v>124</v>
      </c>
      <c r="I110" s="65">
        <f>I98</f>
        <v>0</v>
      </c>
    </row>
    <row r="111" spans="1:9" ht="14" x14ac:dyDescent="0.25">
      <c r="A111" s="304"/>
      <c r="B111" s="305"/>
      <c r="C111" s="305"/>
      <c r="D111" s="305"/>
      <c r="E111" s="305"/>
      <c r="F111" s="305"/>
      <c r="G111" s="306"/>
      <c r="H111" s="174" t="s">
        <v>125</v>
      </c>
      <c r="I111" s="63">
        <f>I106</f>
        <v>0</v>
      </c>
    </row>
    <row r="112" spans="1:9" ht="14" x14ac:dyDescent="0.25">
      <c r="A112" s="307"/>
      <c r="B112" s="308"/>
      <c r="C112" s="308"/>
      <c r="D112" s="308"/>
      <c r="E112" s="308"/>
      <c r="F112" s="308"/>
      <c r="G112" s="309"/>
      <c r="H112" s="174" t="s">
        <v>26</v>
      </c>
      <c r="I112" s="66">
        <f>SUM(I107:I111)</f>
        <v>0</v>
      </c>
    </row>
    <row r="113" spans="1:9" ht="24" customHeight="1" x14ac:dyDescent="0.25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" x14ac:dyDescent="0.25">
      <c r="A114" s="175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4" x14ac:dyDescent="0.25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4" x14ac:dyDescent="0.25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4" x14ac:dyDescent="0.25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5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5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5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" x14ac:dyDescent="0.25">
      <c r="A122" s="286" t="s">
        <v>26</v>
      </c>
      <c r="B122" s="287"/>
      <c r="C122" s="287"/>
      <c r="D122" s="287"/>
      <c r="E122" s="287"/>
      <c r="F122" s="287"/>
      <c r="G122" s="287"/>
      <c r="H122" s="173"/>
      <c r="I122" s="35">
        <f>SUM(I115+I116+I119+I120+I121)</f>
        <v>0</v>
      </c>
    </row>
    <row r="123" spans="1:9" ht="14" x14ac:dyDescent="0.25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4" x14ac:dyDescent="0.25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5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5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5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5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5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5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5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3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5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3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3">
      <c r="A138" s="48" t="s">
        <v>102</v>
      </c>
      <c r="B138" s="171" t="s">
        <v>81</v>
      </c>
      <c r="C138" s="106" t="s">
        <v>103</v>
      </c>
      <c r="D138" s="342" t="s">
        <v>104</v>
      </c>
      <c r="E138" s="343"/>
      <c r="F138" s="344"/>
      <c r="G138" s="172" t="s">
        <v>82</v>
      </c>
      <c r="H138" s="345" t="s">
        <v>105</v>
      </c>
      <c r="I138" s="346"/>
    </row>
    <row r="139" spans="1:9" ht="86.25" customHeight="1" thickBot="1" x14ac:dyDescent="0.3">
      <c r="A139" s="49" t="s">
        <v>235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70">
        <v>1</v>
      </c>
      <c r="H139" s="325">
        <f>SUM(D139*G139)</f>
        <v>0</v>
      </c>
      <c r="I139" s="326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4.5" thickBot="1" x14ac:dyDescent="0.35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319" t="s">
        <v>111</v>
      </c>
      <c r="C144" s="320"/>
      <c r="D144" s="321"/>
      <c r="E144" s="177" t="s">
        <v>247</v>
      </c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319" t="s">
        <v>227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145"/>
  <sheetViews>
    <sheetView topLeftCell="A52" zoomScale="110" zoomScaleNormal="110" zoomScaleSheetLayoutView="100" workbookViewId="0">
      <selection activeCell="L70" sqref="L70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7.54296875" style="1" bestFit="1" customWidth="1"/>
    <col min="7" max="7" width="12.26953125" style="1"/>
    <col min="8" max="8" width="13.26953125" style="1" customWidth="1"/>
    <col min="9" max="9" width="23.81640625" style="2" customWidth="1"/>
    <col min="10" max="1025" width="12.26953125" style="1"/>
  </cols>
  <sheetData>
    <row r="1" spans="1:9" ht="61.5" customHeight="1" x14ac:dyDescent="0.25">
      <c r="A1" s="347" t="s">
        <v>126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5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5">
      <c r="A3" s="219" t="s">
        <v>222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5">
      <c r="A4" s="219" t="s">
        <v>224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5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5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5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223</v>
      </c>
      <c r="I7" s="209"/>
    </row>
    <row r="8" spans="1:9" ht="12.75" customHeight="1" x14ac:dyDescent="0.25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260</v>
      </c>
      <c r="I8" s="214"/>
    </row>
    <row r="9" spans="1:9" ht="12.75" customHeight="1" x14ac:dyDescent="0.25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5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5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" x14ac:dyDescent="0.25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5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5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5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210</v>
      </c>
      <c r="I15" s="226"/>
    </row>
    <row r="16" spans="1:9" ht="12.75" customHeight="1" x14ac:dyDescent="0.25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5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5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205</v>
      </c>
      <c r="I18" s="248"/>
    </row>
    <row r="19" spans="1:9" ht="12.75" customHeight="1" x14ac:dyDescent="0.3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4" x14ac:dyDescent="0.25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5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5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5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5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H24*I23</f>
        <v>0</v>
      </c>
    </row>
    <row r="25" spans="1:9" ht="12.75" customHeight="1" x14ac:dyDescent="0.25">
      <c r="A25" s="4" t="s">
        <v>5</v>
      </c>
      <c r="B25" s="243" t="s">
        <v>89</v>
      </c>
      <c r="C25" s="244"/>
      <c r="D25" s="244"/>
      <c r="E25" s="244"/>
      <c r="F25" s="244"/>
      <c r="G25" s="245"/>
      <c r="I25" s="154"/>
    </row>
    <row r="26" spans="1:9" ht="12.75" customHeight="1" x14ac:dyDescent="0.25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>
        <f>(I23+I24)*(7/12)*20%</f>
        <v>0</v>
      </c>
    </row>
    <row r="27" spans="1:9" ht="12.75" customHeight="1" x14ac:dyDescent="0.25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>
        <f>(I23+I24)*1/12*1.2</f>
        <v>0</v>
      </c>
    </row>
    <row r="28" spans="1:9" ht="12.75" customHeight="1" x14ac:dyDescent="0.3">
      <c r="A28" s="8" t="s">
        <v>23</v>
      </c>
      <c r="B28" s="246" t="s">
        <v>220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5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" x14ac:dyDescent="0.25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5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5">
      <c r="A32" s="175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5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" x14ac:dyDescent="0.25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" x14ac:dyDescent="0.25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" x14ac:dyDescent="0.25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" x14ac:dyDescent="0.25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5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5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5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5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5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4" x14ac:dyDescent="0.25">
      <c r="A52" s="9" t="s">
        <v>1</v>
      </c>
      <c r="B52" s="283" t="s">
        <v>217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5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5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5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5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5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5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5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5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5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5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5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5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5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5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" x14ac:dyDescent="0.25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" x14ac:dyDescent="0.25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5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5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5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((1/12)*0.7242)</f>
        <v>6.0400000000000002E-2</v>
      </c>
      <c r="I71" s="40">
        <f>H71*I38</f>
        <v>0</v>
      </c>
    </row>
    <row r="72" spans="1:9" ht="14" x14ac:dyDescent="0.25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46" t="s">
        <v>225</v>
      </c>
      <c r="C73" s="246"/>
      <c r="D73" s="246"/>
      <c r="E73" s="246"/>
      <c r="F73" s="246"/>
      <c r="G73" s="246"/>
      <c r="H73" s="29">
        <v>0.05</v>
      </c>
      <c r="I73" s="41">
        <f>H73*I38</f>
        <v>0</v>
      </c>
    </row>
    <row r="74" spans="1:9" ht="17.25" customHeight="1" x14ac:dyDescent="0.25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4" x14ac:dyDescent="0.25">
      <c r="A75" s="9" t="s">
        <v>21</v>
      </c>
      <c r="B75" s="295" t="s">
        <v>54</v>
      </c>
      <c r="C75" s="295"/>
      <c r="D75" s="295"/>
      <c r="E75" s="295"/>
      <c r="F75" s="295"/>
      <c r="G75" s="295"/>
      <c r="H75" s="6">
        <f>H49</f>
        <v>0.33800000000000002</v>
      </c>
      <c r="I75" s="33">
        <f>I74*H75</f>
        <v>0</v>
      </c>
    </row>
    <row r="76" spans="1:9" ht="12.75" customHeight="1" x14ac:dyDescent="0.25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0.05</v>
      </c>
      <c r="I76" s="41">
        <f>H76*I38</f>
        <v>0</v>
      </c>
    </row>
    <row r="77" spans="1:9" ht="14" x14ac:dyDescent="0.25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" x14ac:dyDescent="0.25">
      <c r="A78" s="299" t="s">
        <v>120</v>
      </c>
      <c r="B78" s="299"/>
      <c r="C78" s="299"/>
      <c r="D78" s="299"/>
      <c r="E78" s="299"/>
      <c r="F78" s="299"/>
      <c r="G78" s="299"/>
      <c r="H78" s="174" t="s">
        <v>116</v>
      </c>
      <c r="I78" s="61">
        <f>I29</f>
        <v>0</v>
      </c>
    </row>
    <row r="79" spans="1:9" ht="14" x14ac:dyDescent="0.25">
      <c r="A79" s="299"/>
      <c r="B79" s="299"/>
      <c r="C79" s="299"/>
      <c r="D79" s="299"/>
      <c r="E79" s="299"/>
      <c r="F79" s="299"/>
      <c r="G79" s="299"/>
      <c r="H79" s="174" t="s">
        <v>121</v>
      </c>
      <c r="I79" s="61">
        <f>I67</f>
        <v>0</v>
      </c>
    </row>
    <row r="80" spans="1:9" ht="14" x14ac:dyDescent="0.25">
      <c r="A80" s="299"/>
      <c r="B80" s="299"/>
      <c r="C80" s="299"/>
      <c r="D80" s="299"/>
      <c r="E80" s="299"/>
      <c r="F80" s="299"/>
      <c r="G80" s="299"/>
      <c r="H80" s="174" t="s">
        <v>122</v>
      </c>
      <c r="I80" s="61">
        <f>I77</f>
        <v>0</v>
      </c>
    </row>
    <row r="81" spans="1:9" ht="14" x14ac:dyDescent="0.25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5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" x14ac:dyDescent="0.3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5">
      <c r="A84" s="9" t="s">
        <v>1</v>
      </c>
      <c r="B84" s="246" t="s">
        <v>243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95" t="s">
        <v>244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4" x14ac:dyDescent="0.25">
      <c r="A86" s="9" t="s">
        <v>5</v>
      </c>
      <c r="B86" s="295" t="s">
        <v>240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4" x14ac:dyDescent="0.25">
      <c r="A87" s="9" t="s">
        <v>7</v>
      </c>
      <c r="B87" s="295" t="s">
        <v>241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4" x14ac:dyDescent="0.25">
      <c r="A88" s="9" t="s">
        <v>21</v>
      </c>
      <c r="B88" s="295" t="s">
        <v>245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4" x14ac:dyDescent="0.3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" x14ac:dyDescent="0.25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" x14ac:dyDescent="0.3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5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" x14ac:dyDescent="0.25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5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5">
      <c r="A95" s="175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5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5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" x14ac:dyDescent="0.25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" x14ac:dyDescent="0.25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5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5">
      <c r="A101" s="175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5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5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4" x14ac:dyDescent="0.25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5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" x14ac:dyDescent="0.25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5">
      <c r="A107" s="301" t="s">
        <v>123</v>
      </c>
      <c r="B107" s="302"/>
      <c r="C107" s="302"/>
      <c r="D107" s="302"/>
      <c r="E107" s="302"/>
      <c r="F107" s="302"/>
      <c r="G107" s="303"/>
      <c r="H107" s="174" t="s">
        <v>116</v>
      </c>
      <c r="I107" s="65">
        <f>I29</f>
        <v>0</v>
      </c>
    </row>
    <row r="108" spans="1:9" ht="14" x14ac:dyDescent="0.25">
      <c r="A108" s="304"/>
      <c r="B108" s="305"/>
      <c r="C108" s="305"/>
      <c r="D108" s="305"/>
      <c r="E108" s="305"/>
      <c r="F108" s="305"/>
      <c r="G108" s="306"/>
      <c r="H108" s="174" t="s">
        <v>121</v>
      </c>
      <c r="I108" s="65">
        <f>I67</f>
        <v>0</v>
      </c>
    </row>
    <row r="109" spans="1:9" ht="14" x14ac:dyDescent="0.25">
      <c r="A109" s="304"/>
      <c r="B109" s="305"/>
      <c r="C109" s="305"/>
      <c r="D109" s="305"/>
      <c r="E109" s="305"/>
      <c r="F109" s="305"/>
      <c r="G109" s="306"/>
      <c r="H109" s="174" t="s">
        <v>122</v>
      </c>
      <c r="I109" s="65">
        <f>I77</f>
        <v>0</v>
      </c>
    </row>
    <row r="110" spans="1:9" ht="14" x14ac:dyDescent="0.25">
      <c r="A110" s="304"/>
      <c r="B110" s="305"/>
      <c r="C110" s="305"/>
      <c r="D110" s="305"/>
      <c r="E110" s="305"/>
      <c r="F110" s="305"/>
      <c r="G110" s="306"/>
      <c r="H110" s="174" t="s">
        <v>124</v>
      </c>
      <c r="I110" s="65">
        <f>I98</f>
        <v>0</v>
      </c>
    </row>
    <row r="111" spans="1:9" ht="14" x14ac:dyDescent="0.25">
      <c r="A111" s="304"/>
      <c r="B111" s="305"/>
      <c r="C111" s="305"/>
      <c r="D111" s="305"/>
      <c r="E111" s="305"/>
      <c r="F111" s="305"/>
      <c r="G111" s="306"/>
      <c r="H111" s="174" t="s">
        <v>125</v>
      </c>
      <c r="I111" s="63">
        <f>I106</f>
        <v>0</v>
      </c>
    </row>
    <row r="112" spans="1:9" ht="14" x14ac:dyDescent="0.25">
      <c r="A112" s="307"/>
      <c r="B112" s="308"/>
      <c r="C112" s="308"/>
      <c r="D112" s="308"/>
      <c r="E112" s="308"/>
      <c r="F112" s="308"/>
      <c r="G112" s="309"/>
      <c r="H112" s="174" t="s">
        <v>26</v>
      </c>
      <c r="I112" s="66">
        <f>SUM(I107:I111)</f>
        <v>0</v>
      </c>
    </row>
    <row r="113" spans="1:9" ht="24" customHeight="1" x14ac:dyDescent="0.25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" x14ac:dyDescent="0.25">
      <c r="A114" s="175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4" x14ac:dyDescent="0.25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4" x14ac:dyDescent="0.25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4" x14ac:dyDescent="0.25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5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5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5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" x14ac:dyDescent="0.25">
      <c r="A122" s="286" t="s">
        <v>26</v>
      </c>
      <c r="B122" s="287"/>
      <c r="C122" s="287"/>
      <c r="D122" s="287"/>
      <c r="E122" s="287"/>
      <c r="F122" s="287"/>
      <c r="G122" s="287"/>
      <c r="H122" s="173"/>
      <c r="I122" s="35">
        <f>SUM(I115+I116+I119+I120+I121)</f>
        <v>0</v>
      </c>
    </row>
    <row r="123" spans="1:9" ht="14" x14ac:dyDescent="0.25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4" x14ac:dyDescent="0.25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5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5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5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5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5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5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5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3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5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3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3">
      <c r="A138" s="48" t="s">
        <v>102</v>
      </c>
      <c r="B138" s="171" t="s">
        <v>81</v>
      </c>
      <c r="C138" s="106" t="s">
        <v>103</v>
      </c>
      <c r="D138" s="342" t="s">
        <v>104</v>
      </c>
      <c r="E138" s="343"/>
      <c r="F138" s="344"/>
      <c r="G138" s="172" t="s">
        <v>82</v>
      </c>
      <c r="H138" s="345" t="s">
        <v>105</v>
      </c>
      <c r="I138" s="346"/>
    </row>
    <row r="139" spans="1:9" ht="86.25" customHeight="1" thickBot="1" x14ac:dyDescent="0.3">
      <c r="A139" s="49" t="s">
        <v>236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70">
        <v>1</v>
      </c>
      <c r="H139" s="325">
        <f>SUM(D139*G139)</f>
        <v>0</v>
      </c>
      <c r="I139" s="326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4.5" thickBot="1" x14ac:dyDescent="0.35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319" t="s">
        <v>111</v>
      </c>
      <c r="C144" s="320"/>
      <c r="D144" s="321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319" t="s">
        <v>227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14</vt:i4>
      </vt:variant>
    </vt:vector>
  </HeadingPairs>
  <TitlesOfParts>
    <vt:vector size="25" baseType="lpstr">
      <vt:lpstr>PROPOSTA RESUMO</vt:lpstr>
      <vt:lpstr>INSUMOS</vt:lpstr>
      <vt:lpstr>12X36 DIURNO - RB</vt:lpstr>
      <vt:lpstr>12X36 NOTURNO - RB</vt:lpstr>
      <vt:lpstr>44 HR  SEMANAIS - RB</vt:lpstr>
      <vt:lpstr>12X36 DIURNO - EPA</vt:lpstr>
      <vt:lpstr>12X36 NOTURNO - EPA</vt:lpstr>
      <vt:lpstr>12X36 DIURNO - CZS</vt:lpstr>
      <vt:lpstr>12X36 NOTURNO - CZS (2)</vt:lpstr>
      <vt:lpstr>12X36 DIURNO - CZS BALSA</vt:lpstr>
      <vt:lpstr>12X36 NOTURNO - CZS BALSA</vt:lpstr>
      <vt:lpstr>'12X36 DIURNO - CZS'!Area_de_impressao</vt:lpstr>
      <vt:lpstr>'12X36 DIURNO - CZS BALSA'!Area_de_impressao</vt:lpstr>
      <vt:lpstr>'12X36 DIURNO - EPA'!Area_de_impressao</vt:lpstr>
      <vt:lpstr>'12X36 DIURNO - RB'!Area_de_impressao</vt:lpstr>
      <vt:lpstr>'12X36 NOTURNO - CZS (2)'!Area_de_impressao</vt:lpstr>
      <vt:lpstr>'12X36 NOTURNO - CZS BALSA'!Area_de_impressao</vt:lpstr>
      <vt:lpstr>'12X36 NOTURNO - EPA'!Area_de_impressao</vt:lpstr>
      <vt:lpstr>'12X36 NOTURNO - RB'!Area_de_impressao</vt:lpstr>
      <vt:lpstr>'44 HR  SEMANAIS - RB'!Area_de_impressao</vt:lpstr>
      <vt:lpstr>INSUMOS!Area_de_impressao</vt:lpstr>
      <vt:lpstr>'PROPOSTA RESUMO'!Area_de_impressao</vt:lpstr>
      <vt:lpstr>ARMAM.</vt:lpstr>
      <vt:lpstr>EQUIP</vt:lpstr>
      <vt:lpstr>UNIF</vt:lpstr>
    </vt:vector>
  </TitlesOfParts>
  <Company>Ministerio da Fazenda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da Receita Federal</dc:creator>
  <cp:lastModifiedBy>Janayra Saraiva Lopes</cp:lastModifiedBy>
  <cp:revision>1</cp:revision>
  <cp:lastPrinted>2020-01-16T13:59:28Z</cp:lastPrinted>
  <dcterms:created xsi:type="dcterms:W3CDTF">2008-06-13T13:15:31Z</dcterms:created>
  <dcterms:modified xsi:type="dcterms:W3CDTF">2020-05-18T19:23:17Z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Ministerio da Fazenda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